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N:\700 Ressourcen Effizienz\720 Food Waste\07_Kampagnen-Massnahmen\2020-08 I Stadt ZH I Gastro Konzept\Blog-Artikel\3 Was können Gastrobetriebe tun\"/>
    </mc:Choice>
  </mc:AlternateContent>
  <bookViews>
    <workbookView xWindow="0" yWindow="0" windowWidth="15300" windowHeight="7245"/>
  </bookViews>
  <sheets>
    <sheet name="Rohdaten" sheetId="3" r:id="rId1"/>
    <sheet name="Anleitung Messung" sheetId="9" r:id="rId2"/>
    <sheet name="Berechnung Betrieb" sheetId="8" r:id="rId3"/>
    <sheet name="Grafiken" sheetId="5" r:id="rId4"/>
  </sheets>
  <calcPr calcId="162913"/>
</workbook>
</file>

<file path=xl/calcChain.xml><?xml version="1.0" encoding="utf-8"?>
<calcChain xmlns="http://schemas.openxmlformats.org/spreadsheetml/2006/main">
  <c r="D51" i="8" l="1"/>
  <c r="J1" i="5" l="1"/>
  <c r="G1" i="5"/>
  <c r="M63" i="8" l="1"/>
  <c r="M62" i="8"/>
  <c r="M61" i="8"/>
  <c r="M56" i="8"/>
  <c r="M55" i="8"/>
  <c r="M54" i="8"/>
  <c r="M49" i="8"/>
  <c r="M48" i="8"/>
  <c r="M47" i="8"/>
  <c r="M40" i="8"/>
  <c r="O61" i="8" l="1"/>
  <c r="O54" i="8"/>
  <c r="M65" i="8"/>
  <c r="N61" i="8" s="1"/>
  <c r="M51" i="8"/>
  <c r="N48" i="8" s="1"/>
  <c r="M58" i="8"/>
  <c r="N54" i="8" s="1"/>
  <c r="O40" i="8"/>
  <c r="N40" i="8"/>
  <c r="M42" i="8"/>
  <c r="M41" i="8"/>
  <c r="M35" i="8"/>
  <c r="M34" i="8"/>
  <c r="M33" i="8"/>
  <c r="N55" i="8" l="1"/>
  <c r="N56" i="8"/>
  <c r="N58" i="8" s="1"/>
  <c r="N63" i="8"/>
  <c r="N62" i="8"/>
  <c r="M44" i="8"/>
  <c r="M37" i="8"/>
  <c r="N34" i="8" s="1"/>
  <c r="N49" i="8"/>
  <c r="N47" i="8"/>
  <c r="N33" i="8" l="1"/>
  <c r="N65" i="8"/>
  <c r="N35" i="8"/>
  <c r="N51" i="8"/>
  <c r="N42" i="8"/>
  <c r="N41" i="8"/>
  <c r="D33" i="8"/>
  <c r="E17" i="8"/>
  <c r="F17" i="8"/>
  <c r="G17" i="8"/>
  <c r="H17" i="8"/>
  <c r="I17" i="8"/>
  <c r="J17" i="8"/>
  <c r="D17" i="8"/>
  <c r="E16" i="8"/>
  <c r="F16" i="8"/>
  <c r="G16" i="8"/>
  <c r="H16" i="8"/>
  <c r="I16" i="8"/>
  <c r="J16" i="8"/>
  <c r="D16" i="8"/>
  <c r="E15" i="8"/>
  <c r="F15" i="8"/>
  <c r="G15" i="8"/>
  <c r="H15" i="8"/>
  <c r="I15" i="8"/>
  <c r="J15" i="8"/>
  <c r="D15" i="8"/>
  <c r="E14" i="8"/>
  <c r="F14" i="8"/>
  <c r="G14" i="8"/>
  <c r="H14" i="8"/>
  <c r="I14" i="8"/>
  <c r="J14" i="8"/>
  <c r="D14" i="8"/>
  <c r="D13" i="8"/>
  <c r="N37" i="8" l="1"/>
  <c r="D36" i="8"/>
  <c r="N44" i="8"/>
  <c r="H36" i="8"/>
  <c r="M27" i="8"/>
  <c r="J36" i="8"/>
  <c r="F36" i="8"/>
  <c r="M26" i="8"/>
  <c r="M28" i="8"/>
  <c r="M14" i="8"/>
  <c r="I36" i="8"/>
  <c r="E36" i="8"/>
  <c r="G36" i="8"/>
  <c r="M15" i="8"/>
  <c r="E13" i="8"/>
  <c r="F13" i="8"/>
  <c r="G13" i="8"/>
  <c r="H13" i="8"/>
  <c r="I13" i="8"/>
  <c r="J13" i="8"/>
  <c r="M29" i="8" l="1"/>
  <c r="N26" i="8" s="1"/>
  <c r="M22" i="8"/>
  <c r="M13" i="8"/>
  <c r="N27" i="8" l="1"/>
  <c r="N28" i="8"/>
  <c r="N29" i="8" l="1"/>
  <c r="J12" i="8"/>
  <c r="J11" i="8"/>
  <c r="J10" i="8"/>
  <c r="I12" i="8"/>
  <c r="I11" i="8"/>
  <c r="I10" i="8"/>
  <c r="H12" i="8"/>
  <c r="H11" i="8"/>
  <c r="H10" i="8"/>
  <c r="G12" i="8"/>
  <c r="G11" i="8"/>
  <c r="G10" i="8"/>
  <c r="F12" i="8"/>
  <c r="F11" i="8"/>
  <c r="F10" i="8"/>
  <c r="E12" i="8"/>
  <c r="E11" i="8"/>
  <c r="E10" i="8"/>
  <c r="D12" i="8"/>
  <c r="D11" i="8"/>
  <c r="D10" i="8"/>
  <c r="C3" i="8"/>
  <c r="D18" i="8" l="1"/>
  <c r="M10" i="8"/>
  <c r="E18" i="8"/>
  <c r="F18" i="8"/>
  <c r="G18" i="8"/>
  <c r="H18" i="8"/>
  <c r="I18" i="8"/>
  <c r="J18" i="8"/>
  <c r="D39" i="8" l="1"/>
  <c r="D22" i="8"/>
  <c r="D53" i="8" l="1"/>
  <c r="D52" i="8"/>
  <c r="E46" i="8"/>
  <c r="F46" i="8"/>
  <c r="G46" i="8"/>
  <c r="H46" i="8"/>
  <c r="I46" i="8"/>
  <c r="J46" i="8"/>
  <c r="D46" i="8"/>
  <c r="O63" i="8" l="1"/>
  <c r="O56" i="8"/>
  <c r="O55" i="8"/>
  <c r="O62" i="8"/>
  <c r="D48" i="8"/>
  <c r="O47" i="8"/>
  <c r="O33" i="8"/>
  <c r="O48" i="8"/>
  <c r="O41" i="8"/>
  <c r="O34" i="8"/>
  <c r="O49" i="8"/>
  <c r="O42" i="8"/>
  <c r="O35" i="8"/>
  <c r="I48" i="8"/>
  <c r="F48" i="8"/>
  <c r="D54" i="8"/>
  <c r="A5" i="5" s="1"/>
  <c r="E48" i="8"/>
  <c r="J48" i="8"/>
  <c r="H48" i="8"/>
  <c r="G48" i="8"/>
  <c r="B29" i="8"/>
  <c r="B28" i="8"/>
  <c r="B26" i="8"/>
  <c r="B25" i="8"/>
  <c r="B24" i="8"/>
  <c r="B23" i="8"/>
  <c r="B22" i="8"/>
  <c r="J35" i="8"/>
  <c r="F35" i="8"/>
  <c r="G34" i="8"/>
  <c r="G33" i="8"/>
  <c r="O26" i="8" l="1"/>
  <c r="O27" i="8"/>
  <c r="O28" i="8"/>
  <c r="O13" i="8"/>
  <c r="O22" i="8"/>
  <c r="O15" i="8"/>
  <c r="O10" i="8"/>
  <c r="M11" i="8"/>
  <c r="F33" i="8"/>
  <c r="J33" i="8"/>
  <c r="I33" i="8"/>
  <c r="E33" i="8"/>
  <c r="D34" i="8"/>
  <c r="H34" i="8"/>
  <c r="G35" i="8"/>
  <c r="F29" i="8"/>
  <c r="H33" i="8"/>
  <c r="E34" i="8"/>
  <c r="I34" i="8"/>
  <c r="D35" i="8"/>
  <c r="H35" i="8"/>
  <c r="F34" i="8"/>
  <c r="J34" i="8"/>
  <c r="E35" i="8"/>
  <c r="I35" i="8"/>
  <c r="F24" i="8"/>
  <c r="E24" i="8"/>
  <c r="I23" i="8"/>
  <c r="H23" i="8"/>
  <c r="M20" i="8" l="1"/>
  <c r="M21" i="8"/>
  <c r="M19" i="8"/>
  <c r="E26" i="8"/>
  <c r="O11" i="8"/>
  <c r="E29" i="8"/>
  <c r="E25" i="8"/>
  <c r="F28" i="8"/>
  <c r="E39" i="8"/>
  <c r="M12" i="8"/>
  <c r="M16" i="8" s="1"/>
  <c r="A4" i="5" s="1"/>
  <c r="O14" i="8"/>
  <c r="E23" i="8"/>
  <c r="E27" i="8"/>
  <c r="I39" i="8"/>
  <c r="I22" i="8"/>
  <c r="F27" i="8"/>
  <c r="E28" i="8"/>
  <c r="E42" i="8"/>
  <c r="F40" i="8"/>
  <c r="F23" i="8"/>
  <c r="F42" i="8"/>
  <c r="F22" i="8"/>
  <c r="F41" i="8"/>
  <c r="F26" i="8"/>
  <c r="F39" i="8"/>
  <c r="F25" i="8"/>
  <c r="G26" i="8"/>
  <c r="G40" i="8"/>
  <c r="G41" i="8"/>
  <c r="H26" i="8"/>
  <c r="G28" i="8"/>
  <c r="G42" i="8"/>
  <c r="G27" i="8"/>
  <c r="G24" i="8"/>
  <c r="J42" i="8"/>
  <c r="H25" i="8"/>
  <c r="H40" i="8"/>
  <c r="H41" i="8"/>
  <c r="H27" i="8"/>
  <c r="H39" i="8"/>
  <c r="J41" i="8"/>
  <c r="J40" i="8"/>
  <c r="G29" i="8"/>
  <c r="J26" i="8"/>
  <c r="H42" i="8"/>
  <c r="I41" i="8"/>
  <c r="I40" i="8"/>
  <c r="G23" i="8"/>
  <c r="G22" i="8"/>
  <c r="H24" i="8"/>
  <c r="J27" i="8"/>
  <c r="E41" i="8"/>
  <c r="E40" i="8"/>
  <c r="G39" i="8"/>
  <c r="I42" i="8"/>
  <c r="J39" i="8"/>
  <c r="E22" i="8"/>
  <c r="J28" i="8"/>
  <c r="J29" i="8"/>
  <c r="J24" i="8"/>
  <c r="J25" i="8"/>
  <c r="J23" i="8"/>
  <c r="I29" i="8"/>
  <c r="I26" i="8"/>
  <c r="I25" i="8"/>
  <c r="I24" i="8"/>
  <c r="H28" i="8"/>
  <c r="H22" i="8"/>
  <c r="I27" i="8"/>
  <c r="J22" i="8"/>
  <c r="I28" i="8"/>
  <c r="H29" i="8"/>
  <c r="G25" i="8"/>
  <c r="N13" i="8" l="1"/>
  <c r="N14" i="8"/>
  <c r="N15" i="8"/>
  <c r="F19" i="8"/>
  <c r="G19" i="8"/>
  <c r="J19" i="8"/>
  <c r="E19" i="8"/>
  <c r="I19" i="8"/>
  <c r="D19" i="8"/>
  <c r="H19" i="8"/>
  <c r="N10" i="8"/>
  <c r="N11" i="8"/>
  <c r="O21" i="8"/>
  <c r="N12" i="8"/>
  <c r="O19" i="8"/>
  <c r="M23" i="8"/>
  <c r="N22" i="8" s="1"/>
  <c r="O20" i="8"/>
  <c r="O12" i="8"/>
  <c r="O16" i="8" s="1"/>
  <c r="A6" i="5" s="1"/>
  <c r="E30" i="8"/>
  <c r="D26" i="8"/>
  <c r="D23" i="8"/>
  <c r="D28" i="8"/>
  <c r="D41" i="8"/>
  <c r="D42" i="8"/>
  <c r="D40" i="8"/>
  <c r="D29" i="8"/>
  <c r="D25" i="8"/>
  <c r="D24" i="8"/>
  <c r="D27" i="8"/>
  <c r="J30" i="8"/>
  <c r="G30" i="8"/>
  <c r="I30" i="8"/>
  <c r="H30" i="8"/>
  <c r="F30" i="8"/>
  <c r="N20" i="8" l="1"/>
  <c r="N21" i="8"/>
  <c r="N19" i="8"/>
  <c r="N16" i="8"/>
  <c r="D30" i="8"/>
  <c r="N23" i="8" l="1"/>
  <c r="I43" i="8"/>
  <c r="H43" i="8" l="1"/>
  <c r="E43" i="8"/>
  <c r="J43" i="8"/>
  <c r="F43" i="8"/>
  <c r="G43" i="8"/>
  <c r="D43" i="8" l="1"/>
  <c r="D6" i="5" l="1"/>
  <c r="H6" i="5" s="1"/>
  <c r="D5" i="5"/>
  <c r="H5" i="5" s="1"/>
  <c r="D4" i="5"/>
</calcChain>
</file>

<file path=xl/sharedStrings.xml><?xml version="1.0" encoding="utf-8"?>
<sst xmlns="http://schemas.openxmlformats.org/spreadsheetml/2006/main" count="249" uniqueCount="111">
  <si>
    <t>Erfassung Lebensmittelverluste</t>
  </si>
  <si>
    <t xml:space="preserve">Betrieb / Einrichtung: </t>
  </si>
  <si>
    <t>Montag</t>
  </si>
  <si>
    <t>Dienstag</t>
  </si>
  <si>
    <t>Mittwoch</t>
  </si>
  <si>
    <t>Donnerstag</t>
  </si>
  <si>
    <t>Freitag</t>
  </si>
  <si>
    <t>Samstag</t>
  </si>
  <si>
    <t>Sonntag</t>
  </si>
  <si>
    <t>Morgen</t>
  </si>
  <si>
    <t>kg</t>
  </si>
  <si>
    <t>Milch und Kaffee</t>
  </si>
  <si>
    <t>Anderes</t>
  </si>
  <si>
    <t>Mittag</t>
  </si>
  <si>
    <t>Abend</t>
  </si>
  <si>
    <t>Überproduktion</t>
  </si>
  <si>
    <t>Verpackte Lebensmittel</t>
  </si>
  <si>
    <t>Betrieb / Einrichtung:</t>
  </si>
  <si>
    <t>Woche von ... bis:</t>
  </si>
  <si>
    <t>Messkategorie</t>
  </si>
  <si>
    <t>Rücklauf</t>
  </si>
  <si>
    <t>Flüssigkeiten</t>
  </si>
  <si>
    <t>(Suppe, Fruchtsaft, Sauce)</t>
  </si>
  <si>
    <t>Auswertungen</t>
  </si>
  <si>
    <t>Tagesergebnisse</t>
  </si>
  <si>
    <t>Total je Kategorie und Wochentag [kg]</t>
  </si>
  <si>
    <t>Tellerrücklauf</t>
  </si>
  <si>
    <t>Milch &amp; Kaffee</t>
  </si>
  <si>
    <t>Total pro Wochentag</t>
  </si>
  <si>
    <t>Anteil pro Wochentag am Total d. Woche [%]</t>
  </si>
  <si>
    <t>Anteil je Kategorie [%]</t>
  </si>
  <si>
    <t>Total je Tageszeit [kg]</t>
  </si>
  <si>
    <t>Anteil je Tageszeit [%]</t>
  </si>
  <si>
    <t>Mahlzeiten = Teller [#]</t>
  </si>
  <si>
    <t>Wochenergebnisse</t>
  </si>
  <si>
    <t>Total kg</t>
  </si>
  <si>
    <t>Anteil je Kat.</t>
  </si>
  <si>
    <t>g pro Teller</t>
  </si>
  <si>
    <t>Mahlzeiten Total</t>
  </si>
  <si>
    <t>M</t>
  </si>
  <si>
    <t>Total</t>
  </si>
  <si>
    <t>Flüssigkeit</t>
  </si>
  <si>
    <t>Mahlzeiten Morgen</t>
  </si>
  <si>
    <t>Mahlzeiten Mittag</t>
  </si>
  <si>
    <t>Mahlzeiten Abend</t>
  </si>
  <si>
    <t>Küche</t>
  </si>
  <si>
    <t>Anderes Küche</t>
  </si>
  <si>
    <t>Flüssigkeiten Küche</t>
  </si>
  <si>
    <t>Betriebsdaten</t>
  </si>
  <si>
    <t>Küche - Überproduktion</t>
  </si>
  <si>
    <t>g/Teller</t>
  </si>
  <si>
    <t>Das entspricht</t>
  </si>
  <si>
    <t xml:space="preserve">Küche - Flüssigkeiten </t>
  </si>
  <si>
    <t>Küche - Anderes</t>
  </si>
  <si>
    <t>Morgen (Tellerrücklauf, Flüssigkeiten ...)</t>
  </si>
  <si>
    <t>Mittag (Tellerrücklauf, Flüssigkeiten ...)</t>
  </si>
  <si>
    <t>Abend (Tellerrücklauf, Flüssigkeiten ...)</t>
  </si>
  <si>
    <t>UBPs</t>
  </si>
  <si>
    <t xml:space="preserve">Mahlzeiten </t>
  </si>
  <si>
    <t>kg Lebensmittelverluste</t>
  </si>
  <si>
    <t>Durchschnitt pro Woche</t>
  </si>
  <si>
    <t>=</t>
  </si>
  <si>
    <r>
      <t>kg CO</t>
    </r>
    <r>
      <rPr>
        <vertAlign val="subscript"/>
        <sz val="10.5"/>
        <color theme="1"/>
        <rFont val="Arial"/>
        <family val="2"/>
      </rPr>
      <t>2</t>
    </r>
    <r>
      <rPr>
        <sz val="10.5"/>
        <color theme="1"/>
        <rFont val="Arial"/>
        <family val="2"/>
      </rPr>
      <t>eq</t>
    </r>
  </si>
  <si>
    <r>
      <t>CHF (Warenkosten)</t>
    </r>
    <r>
      <rPr>
        <vertAlign val="superscript"/>
        <sz val="10.5"/>
        <color theme="1"/>
        <rFont val="Arial"/>
        <family val="2"/>
      </rPr>
      <t xml:space="preserve">1 </t>
    </r>
  </si>
  <si>
    <t>9219 UBPs für 1 Portion Rindsragout mit Spätzli und Bohnen</t>
  </si>
  <si>
    <r>
      <t xml:space="preserve">km Autofahrt </t>
    </r>
    <r>
      <rPr>
        <vertAlign val="superscript"/>
        <sz val="10.5"/>
        <color theme="1"/>
        <rFont val="Arial"/>
        <family val="2"/>
      </rPr>
      <t>2</t>
    </r>
  </si>
  <si>
    <r>
      <t xml:space="preserve">Quelle: </t>
    </r>
    <r>
      <rPr>
        <sz val="8.5"/>
        <color theme="1"/>
        <rFont val="Arial"/>
        <family val="2"/>
      </rPr>
      <t>https://digitalcollection.zhaw.ch/bitstream/11475/18686/1/2019_ZHAW_muir_kb_%C3%B6ko_bewertung_NOVANIMAL.pdf</t>
    </r>
  </si>
  <si>
    <r>
      <t xml:space="preserve">Quelle: </t>
    </r>
    <r>
      <rPr>
        <sz val="8.5"/>
        <color theme="1"/>
        <rFont val="Arial"/>
        <family val="2"/>
      </rPr>
      <t>https://www.umweltbundesamt.de/themen/verkehr-laerm/emissionsdaten#verkehrsmittelvergleich_personenverkehr</t>
    </r>
  </si>
  <si>
    <r>
      <t xml:space="preserve">Quelle: </t>
    </r>
    <r>
      <rPr>
        <sz val="8.5"/>
        <color theme="1"/>
        <rFont val="Arial"/>
        <family val="2"/>
      </rPr>
      <t>https://www.bafu.admin.ch/dam/bafu/de/dokumente/abfall/externe-studien-berichte/lebensmittelverluste-in-der-schweiz-umweltbelastung-und-verminderungspotenzial.pdf.download.pdf/ETH-Bericht_Foodwaste_FINAL.pdf</t>
    </r>
  </si>
  <si>
    <t>6.70 CHF pro kg Lebensmittelverluste (Studie von 2019)</t>
  </si>
  <si>
    <t>220.5g CO2eq pro Kilometer Autofahrt</t>
  </si>
  <si>
    <t>(feste Lebensmittel)</t>
  </si>
  <si>
    <t xml:space="preserve">Anderes  </t>
  </si>
  <si>
    <t>Verpackte LM</t>
  </si>
  <si>
    <t>Total Mahlzeiten</t>
  </si>
  <si>
    <t>Name des Betriebs</t>
  </si>
  <si>
    <t>Datum</t>
  </si>
  <si>
    <t>Portionen Rindsragout mit Spätzli &amp; Bohnen</t>
  </si>
  <si>
    <t>Messkategorien</t>
  </si>
  <si>
    <t>Anleitung Messung Lebensmittelverluste</t>
  </si>
  <si>
    <t>1 Mal pro Tag</t>
  </si>
  <si>
    <t>Material</t>
  </si>
  <si>
    <r>
      <t xml:space="preserve">Alle Lebensmittel, die </t>
    </r>
    <r>
      <rPr>
        <sz val="11"/>
        <color rgb="FFFF0000"/>
        <rFont val="Arial"/>
        <family val="2"/>
      </rPr>
      <t>die Küche verlassen</t>
    </r>
    <r>
      <rPr>
        <sz val="11"/>
        <color theme="1"/>
        <rFont val="Arial"/>
        <family val="2"/>
      </rPr>
      <t xml:space="preserve"> haben und anschliessend weggeworfen werden (alles was beim Gast war).
Alles was zurückkommt und nicht entsorgt wird, ist nicht zu messen</t>
    </r>
  </si>
  <si>
    <r>
      <t xml:space="preserve">Alle Lebensmittel, die </t>
    </r>
    <r>
      <rPr>
        <sz val="11"/>
        <color rgb="FFFF0000"/>
        <rFont val="Arial"/>
        <family val="2"/>
      </rPr>
      <t>die Küche NICHT verlassen</t>
    </r>
    <r>
      <rPr>
        <sz val="11"/>
        <color theme="1"/>
        <rFont val="Arial"/>
        <family val="2"/>
      </rPr>
      <t xml:space="preserve"> haben</t>
    </r>
  </si>
  <si>
    <t>Alle festen Lebensmittel: 
Tellerreste, Buffet-Reste, GN-Schalen, Konfitüren offen, etc.</t>
  </si>
  <si>
    <t>Folgende Flüssigkeiten:
Suppen, Saucen, Fruchtsäfte</t>
  </si>
  <si>
    <t>Portionierte Konfitüren, Butter, Schöggeli, Guezli etc.</t>
  </si>
  <si>
    <t>Überproduktion, Fehlproduktion (z.B. versalzen, angebrannt), Fehllieferung, verdorbene Lebensmittel, abgelaufene Lebensmittel</t>
  </si>
  <si>
    <t>Flüssigkeiten vom Tag, z.B. ganze Suppen-Töpfe</t>
  </si>
  <si>
    <t xml:space="preserve">Nicht als Lebensmittelverluste zählen: </t>
  </si>
  <si>
    <t>Feste Lebensmittel:</t>
  </si>
  <si>
    <t>Flüssigkeiten:</t>
  </si>
  <si>
    <t>Mineralwasser, Sirup, Tee</t>
  </si>
  <si>
    <t>Rüstabfälle, Kaffeesatz, Knochen, Brat- und Frittieröl</t>
  </si>
  <si>
    <t>Für jede Mahlzeit separat</t>
  </si>
  <si>
    <t>5 Gefässe (beschriftet nach Messkategorie)
1 Waage</t>
  </si>
  <si>
    <t>3 Gefässe (beschriftet nach Messkategorie)
1 Waage</t>
  </si>
  <si>
    <r>
      <t xml:space="preserve">Drucken Sie das erste Blatt "Rohdaten" leer aus und erfassen Sie von Hand während einer Woche die Daten aus Ihrer Küche.
Übertragen Sie die Daten anschliessend in das Excel und sehen Sie sich auf den Seiten "Berechnung Betrieb" und "Grafiken" Ihre Auswertung an.
Um aussagekräftige Daten zu erhalten, empfiehlt es sich die Messungen 3 Wochen hintereinander durchzuführen. Dadurch werden auch allfällige Messfehler (erfahrungsgemäss in Woche 1) sichtbar.
Für die Messungen bietet es sich an, die Sammel-Gefässe jeweils vorgängig bereit zu stellen und zu beschriften.
Für Rückfragen können Sie sich gerne an </t>
    </r>
    <r>
      <rPr>
        <b/>
        <sz val="11"/>
        <color theme="1"/>
        <rFont val="Arial"/>
        <family val="2"/>
      </rPr>
      <t>ugz-ernaehrung@zuerich.ch</t>
    </r>
    <r>
      <rPr>
        <sz val="11"/>
        <color theme="1"/>
        <rFont val="Arial"/>
        <family val="2"/>
      </rPr>
      <t xml:space="preserve"> wenden. Dort unterstützt Sie das Team des Fachbereich Ernährung, Umwelt- und Gesundheitsschutz Zürich.</t>
    </r>
  </si>
  <si>
    <t>Milch und Kaffee*</t>
  </si>
  <si>
    <t>*</t>
  </si>
  <si>
    <t>Anderes**</t>
  </si>
  <si>
    <t>**</t>
  </si>
  <si>
    <t>Kann auch bei Flüssigkeiten erfasst werden, bei Cafés / Betrieben mit Frühstück bietet sich separate Kategorie an</t>
  </si>
  <si>
    <t>Betriebsspezifisch ergänzen, z.B. Brot</t>
  </si>
  <si>
    <t>Anzahl Menues</t>
  </si>
  <si>
    <t>Mahlzeiten***</t>
  </si>
  <si>
    <t>***</t>
  </si>
  <si>
    <t>Kann durch Anzahl Gäste ersetzt 
oder weggelassen werden</t>
  </si>
  <si>
    <t>Anzahl Mahlzeiten / Gäste</t>
  </si>
  <si>
    <t xml:space="preserve">Food Waste </t>
  </si>
  <si>
    <t>Analyse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</si>
</sst>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
    <numFmt numFmtId="166" formatCode="0.0000"/>
  </numFmts>
  <fonts count="41" x14ac:knownFonts="1">
    <font>
      <sz val="11"/>
      <color theme="1"/>
      <name val="Arial"/>
      <family val="2"/>
    </font>
    <font>
      <sz val="11"/>
      <color theme="1"/>
      <name val="Arial"/>
      <family val="2"/>
    </font>
    <font>
      <b/>
      <sz val="11"/>
      <color theme="1"/>
      <name val="Arial"/>
      <family val="2"/>
    </font>
    <font>
      <b/>
      <sz val="16"/>
      <color theme="1"/>
      <name val="Arial"/>
      <family val="2"/>
    </font>
    <font>
      <sz val="10"/>
      <name val="Arial"/>
      <family val="2"/>
    </font>
    <font>
      <b/>
      <sz val="12"/>
      <color theme="1"/>
      <name val="Arial"/>
      <family val="2"/>
    </font>
    <font>
      <b/>
      <sz val="15"/>
      <color theme="0"/>
      <name val="Arial"/>
      <family val="2"/>
    </font>
    <font>
      <sz val="8"/>
      <name val="Arial"/>
      <family val="2"/>
    </font>
    <font>
      <b/>
      <sz val="11"/>
      <name val="Arial"/>
      <family val="2"/>
    </font>
    <font>
      <b/>
      <sz val="12"/>
      <color theme="0"/>
      <name val="Arial"/>
      <family val="2"/>
    </font>
    <font>
      <sz val="11"/>
      <name val="Arial"/>
      <family val="2"/>
    </font>
    <font>
      <b/>
      <sz val="12"/>
      <name val="Arial"/>
      <family val="2"/>
    </font>
    <font>
      <b/>
      <sz val="10"/>
      <name val="Arial"/>
      <family val="2"/>
    </font>
    <font>
      <sz val="12"/>
      <name val="Arial"/>
      <family val="2"/>
    </font>
    <font>
      <b/>
      <i/>
      <sz val="12"/>
      <name val="Arial"/>
      <family val="2"/>
    </font>
    <font>
      <b/>
      <sz val="12"/>
      <color rgb="FFC00000"/>
      <name val="Arial"/>
      <family val="2"/>
    </font>
    <font>
      <sz val="12"/>
      <color rgb="FFC00000"/>
      <name val="Arial"/>
      <family val="2"/>
    </font>
    <font>
      <b/>
      <sz val="12"/>
      <color theme="4" tint="-0.249977111117893"/>
      <name val="Arial"/>
      <family val="2"/>
    </font>
    <font>
      <sz val="12"/>
      <color theme="4" tint="-0.249977111117893"/>
      <name val="Arial"/>
      <family val="2"/>
    </font>
    <font>
      <b/>
      <sz val="13"/>
      <color theme="0"/>
      <name val="Arial"/>
      <family val="2"/>
    </font>
    <font>
      <b/>
      <i/>
      <sz val="16"/>
      <color rgb="FFFF0000"/>
      <name val="Arial"/>
      <family val="2"/>
    </font>
    <font>
      <b/>
      <sz val="16"/>
      <color theme="3" tint="-0.499984740745262"/>
      <name val="Arial"/>
      <family val="2"/>
    </font>
    <font>
      <sz val="11"/>
      <color rgb="FFFF0000"/>
      <name val="Arial"/>
      <family val="2"/>
    </font>
    <font>
      <sz val="9"/>
      <color theme="1"/>
      <name val="Arial"/>
      <family val="2"/>
    </font>
    <font>
      <sz val="10.5"/>
      <color theme="1"/>
      <name val="Arial"/>
      <family val="2"/>
    </font>
    <font>
      <vertAlign val="superscript"/>
      <sz val="10.5"/>
      <color theme="1"/>
      <name val="Arial"/>
      <family val="2"/>
    </font>
    <font>
      <vertAlign val="subscript"/>
      <sz val="10.5"/>
      <color theme="1"/>
      <name val="Arial"/>
      <family val="2"/>
    </font>
    <font>
      <sz val="8"/>
      <color theme="1"/>
      <name val="Arial"/>
      <family val="2"/>
    </font>
    <font>
      <sz val="10"/>
      <color theme="1"/>
      <name val="Arial"/>
      <family val="2"/>
    </font>
    <font>
      <b/>
      <i/>
      <sz val="9"/>
      <color rgb="FFFF0000"/>
      <name val="Arial"/>
      <family val="2"/>
    </font>
    <font>
      <sz val="7"/>
      <color theme="1"/>
      <name val="Arial"/>
      <family val="2"/>
    </font>
    <font>
      <b/>
      <sz val="11"/>
      <color rgb="FFFF0000"/>
      <name val="Arial"/>
      <family val="2"/>
    </font>
    <font>
      <b/>
      <sz val="14"/>
      <color theme="3" tint="-0.499984740745262"/>
      <name val="Arial"/>
      <family val="2"/>
    </font>
    <font>
      <b/>
      <sz val="11"/>
      <color theme="3" tint="-0.499984740745262"/>
      <name val="Arial"/>
      <family val="2"/>
    </font>
    <font>
      <b/>
      <sz val="12"/>
      <color theme="3" tint="-0.499984740745262"/>
      <name val="Arial"/>
      <family val="2"/>
    </font>
    <font>
      <sz val="8.5"/>
      <color theme="1"/>
      <name val="Arial"/>
      <family val="2"/>
    </font>
    <font>
      <sz val="12"/>
      <color theme="0"/>
      <name val="Arial"/>
      <family val="2"/>
    </font>
    <font>
      <b/>
      <sz val="14"/>
      <color theme="1"/>
      <name val="Arial"/>
      <family val="2"/>
    </font>
    <font>
      <b/>
      <i/>
      <sz val="11"/>
      <color theme="1"/>
      <name val="Arial"/>
      <family val="2"/>
    </font>
    <font>
      <b/>
      <sz val="15"/>
      <name val="Arial"/>
      <family val="2"/>
    </font>
    <font>
      <u/>
      <sz val="15"/>
      <name val="Arial"/>
      <family val="2"/>
    </font>
  </fonts>
  <fills count="14">
    <fill>
      <patternFill patternType="none"/>
    </fill>
    <fill>
      <patternFill patternType="gray125"/>
    </fill>
    <fill>
      <patternFill patternType="solid">
        <fgColor theme="3" tint="0.79998168889431442"/>
        <bgColor indexed="64"/>
      </patternFill>
    </fill>
    <fill>
      <patternFill patternType="solid">
        <fgColor theme="6" tint="-0.249977111117893"/>
        <bgColor indexed="64"/>
      </patternFill>
    </fill>
    <fill>
      <patternFill patternType="solid">
        <fgColor rgb="FFFFDDDD"/>
        <bgColor indexed="64"/>
      </patternFill>
    </fill>
    <fill>
      <patternFill patternType="solid">
        <fgColor rgb="FFFFFFCC"/>
        <bgColor indexed="64"/>
      </patternFill>
    </fill>
    <fill>
      <patternFill patternType="solid">
        <fgColor theme="5"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9" tint="0.79998168889431442"/>
        <bgColor indexed="64"/>
      </patternFill>
    </fill>
  </fills>
  <borders count="7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rgb="FFC00000"/>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dashed">
        <color auto="1"/>
      </right>
      <top style="thick">
        <color auto="1"/>
      </top>
      <bottom/>
      <diagonal/>
    </border>
    <border>
      <left/>
      <right style="dashed">
        <color auto="1"/>
      </right>
      <top/>
      <bottom/>
      <diagonal/>
    </border>
    <border>
      <left/>
      <right style="dashed">
        <color auto="1"/>
      </right>
      <top/>
      <bottom style="thick">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95">
    <xf numFmtId="0" fontId="0" fillId="0" borderId="0" xfId="0"/>
    <xf numFmtId="0" fontId="0" fillId="0" borderId="0" xfId="0" applyAlignment="1">
      <alignment vertical="top"/>
    </xf>
    <xf numFmtId="0" fontId="4" fillId="0" borderId="0" xfId="0" applyFont="1" applyFill="1" applyBorder="1" applyAlignment="1" applyProtection="1"/>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13" fillId="0" borderId="0" xfId="0" applyFont="1" applyBorder="1" applyProtection="1">
      <protection locked="0"/>
    </xf>
    <xf numFmtId="0" fontId="11" fillId="0" borderId="0" xfId="0" applyFont="1" applyAlignment="1" applyProtection="1">
      <alignment horizontal="right"/>
    </xf>
    <xf numFmtId="0" fontId="13" fillId="0" borderId="0" xfId="0" applyFont="1" applyBorder="1" applyProtection="1"/>
    <xf numFmtId="0" fontId="0" fillId="0" borderId="0" xfId="0" applyProtection="1"/>
    <xf numFmtId="0" fontId="4" fillId="0" borderId="0" xfId="0" applyFont="1" applyBorder="1" applyProtection="1">
      <protection locked="0"/>
    </xf>
    <xf numFmtId="4" fontId="4" fillId="0" borderId="0" xfId="0" applyNumberFormat="1" applyFont="1" applyBorder="1" applyProtection="1"/>
    <xf numFmtId="4" fontId="7" fillId="0" borderId="0" xfId="0" applyNumberFormat="1" applyFont="1" applyBorder="1" applyAlignment="1" applyProtection="1">
      <alignment horizontal="left"/>
    </xf>
    <xf numFmtId="0" fontId="4" fillId="0" borderId="0" xfId="0" applyFont="1" applyBorder="1" applyProtection="1"/>
    <xf numFmtId="0" fontId="9" fillId="0" borderId="0" xfId="0" applyFont="1" applyFill="1" applyBorder="1" applyAlignment="1" applyProtection="1">
      <alignment vertical="center" textRotation="90"/>
      <protection locked="0"/>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4" fontId="4" fillId="0" borderId="0" xfId="0" applyNumberFormat="1" applyFont="1" applyBorder="1" applyAlignment="1" applyProtection="1">
      <alignment vertical="top"/>
    </xf>
    <xf numFmtId="0" fontId="5" fillId="0" borderId="0" xfId="0" applyFont="1" applyFill="1" applyBorder="1" applyAlignment="1" applyProtection="1">
      <alignment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2" fillId="0" borderId="0" xfId="0" applyFont="1" applyBorder="1" applyProtection="1">
      <protection locked="0"/>
    </xf>
    <xf numFmtId="0" fontId="12" fillId="0" borderId="0" xfId="0" applyFont="1" applyBorder="1" applyProtection="1"/>
    <xf numFmtId="0" fontId="15" fillId="4" borderId="31" xfId="0" applyFont="1" applyFill="1" applyBorder="1" applyAlignment="1" applyProtection="1">
      <alignment horizontal="left" vertical="center" wrapText="1"/>
    </xf>
    <xf numFmtId="0" fontId="16" fillId="4" borderId="13" xfId="0" applyFont="1" applyFill="1" applyBorder="1" applyAlignment="1" applyProtection="1">
      <alignment horizontal="left" vertical="center" wrapText="1"/>
    </xf>
    <xf numFmtId="164" fontId="16" fillId="4" borderId="10" xfId="0" applyNumberFormat="1" applyFont="1" applyFill="1" applyBorder="1" applyAlignment="1" applyProtection="1">
      <alignment vertical="center"/>
      <protection locked="0"/>
    </xf>
    <xf numFmtId="0" fontId="13" fillId="0" borderId="32"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164" fontId="13" fillId="0" borderId="16" xfId="0" applyNumberFormat="1" applyFont="1" applyFill="1" applyBorder="1" applyAlignment="1" applyProtection="1">
      <alignment vertical="center"/>
      <protection locked="0"/>
    </xf>
    <xf numFmtId="164" fontId="13" fillId="0" borderId="17" xfId="0" applyNumberFormat="1" applyFont="1" applyFill="1" applyBorder="1" applyAlignment="1" applyProtection="1">
      <alignment vertical="center"/>
      <protection locked="0"/>
    </xf>
    <xf numFmtId="0" fontId="12" fillId="0" borderId="33" xfId="0" applyFont="1" applyBorder="1" applyProtection="1">
      <protection locked="0"/>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vertical="center"/>
    </xf>
    <xf numFmtId="0" fontId="4" fillId="0" borderId="33" xfId="0" applyFont="1" applyBorder="1" applyProtection="1">
      <protection locked="0"/>
    </xf>
    <xf numFmtId="10" fontId="8" fillId="0" borderId="0" xfId="0" applyNumberFormat="1" applyFont="1" applyFill="1" applyBorder="1" applyAlignment="1" applyProtection="1">
      <alignment horizontal="right" vertical="top"/>
    </xf>
    <xf numFmtId="164" fontId="8" fillId="0" borderId="0" xfId="0" applyNumberFormat="1" applyFont="1" applyFill="1" applyBorder="1" applyAlignment="1" applyProtection="1">
      <alignment vertical="top"/>
    </xf>
    <xf numFmtId="0" fontId="8" fillId="0" borderId="0" xfId="0" applyFont="1" applyBorder="1" applyProtection="1"/>
    <xf numFmtId="0" fontId="8" fillId="0" borderId="0" xfId="0" applyFont="1" applyBorder="1" applyProtection="1">
      <protection locked="0"/>
    </xf>
    <xf numFmtId="0" fontId="13" fillId="0" borderId="28" xfId="0" applyFont="1" applyFill="1" applyBorder="1" applyAlignment="1" applyProtection="1">
      <alignment horizontal="left" vertical="center" wrapText="1"/>
    </xf>
    <xf numFmtId="164" fontId="18" fillId="0" borderId="24" xfId="0" applyNumberFormat="1" applyFont="1" applyFill="1" applyBorder="1" applyAlignment="1" applyProtection="1">
      <alignment vertical="center"/>
      <protection locked="0"/>
    </xf>
    <xf numFmtId="164" fontId="18" fillId="0" borderId="25" xfId="0" applyNumberFormat="1" applyFont="1" applyFill="1" applyBorder="1" applyAlignment="1" applyProtection="1">
      <alignment vertical="center"/>
      <protection locked="0"/>
    </xf>
    <xf numFmtId="0" fontId="13" fillId="0" borderId="21" xfId="0" applyFont="1" applyFill="1" applyBorder="1" applyAlignment="1" applyProtection="1">
      <alignment vertical="center" wrapText="1"/>
    </xf>
    <xf numFmtId="0" fontId="18" fillId="0" borderId="23" xfId="0" applyFont="1" applyFill="1" applyBorder="1" applyAlignment="1" applyProtection="1">
      <alignment vertical="center" wrapText="1"/>
    </xf>
    <xf numFmtId="164" fontId="18" fillId="0" borderId="23" xfId="0" applyNumberFormat="1" applyFont="1" applyFill="1" applyBorder="1" applyAlignment="1" applyProtection="1">
      <alignment vertical="center"/>
      <protection locked="0"/>
    </xf>
    <xf numFmtId="164" fontId="18" fillId="0" borderId="26" xfId="0" applyNumberFormat="1" applyFont="1" applyFill="1" applyBorder="1" applyAlignment="1" applyProtection="1">
      <alignment vertical="center"/>
      <protection locked="0"/>
    </xf>
    <xf numFmtId="0" fontId="9" fillId="0" borderId="0" xfId="0" applyFont="1" applyFill="1" applyBorder="1" applyAlignment="1" applyProtection="1">
      <alignment horizontal="center" vertical="center" textRotation="90"/>
      <protection locked="0"/>
    </xf>
    <xf numFmtId="0" fontId="4" fillId="0" borderId="0" xfId="0" applyFont="1" applyFill="1" applyBorder="1" applyAlignment="1" applyProtection="1">
      <alignment vertical="top" wrapText="1"/>
    </xf>
    <xf numFmtId="164" fontId="4" fillId="0" borderId="0" xfId="0" applyNumberFormat="1" applyFont="1" applyFill="1" applyBorder="1" applyAlignment="1" applyProtection="1">
      <alignment vertical="top"/>
      <protection locked="0"/>
    </xf>
    <xf numFmtId="0" fontId="4" fillId="0" borderId="0" xfId="0" applyFont="1" applyFill="1" applyBorder="1" applyProtection="1"/>
    <xf numFmtId="0" fontId="4" fillId="0" borderId="0" xfId="0" applyFont="1" applyFill="1" applyBorder="1" applyProtection="1">
      <protection locked="0"/>
    </xf>
    <xf numFmtId="49" fontId="13" fillId="0" borderId="0" xfId="0" applyNumberFormat="1" applyFont="1" applyBorder="1" applyProtection="1">
      <protection locked="0"/>
    </xf>
    <xf numFmtId="49" fontId="4" fillId="0" borderId="0" xfId="0" applyNumberFormat="1" applyFont="1" applyBorder="1" applyProtection="1">
      <protection locked="0"/>
    </xf>
    <xf numFmtId="0" fontId="4" fillId="0" borderId="0" xfId="0" applyFont="1" applyBorder="1" applyAlignment="1" applyProtection="1">
      <alignment horizontal="right"/>
      <protection locked="0"/>
    </xf>
    <xf numFmtId="0" fontId="3" fillId="5" borderId="0" xfId="0" applyFont="1" applyFill="1" applyAlignment="1" applyProtection="1">
      <alignment vertical="center"/>
    </xf>
    <xf numFmtId="0" fontId="10" fillId="5" borderId="0" xfId="0" applyFont="1" applyFill="1" applyBorder="1" applyAlignment="1" applyProtection="1">
      <alignment vertical="center"/>
    </xf>
    <xf numFmtId="1" fontId="10" fillId="5" borderId="0" xfId="0" applyNumberFormat="1" applyFont="1" applyFill="1" applyBorder="1" applyAlignment="1" applyProtection="1">
      <alignment vertical="center" wrapText="1"/>
    </xf>
    <xf numFmtId="0" fontId="2" fillId="5" borderId="0" xfId="0" applyFont="1" applyFill="1" applyAlignment="1" applyProtection="1"/>
    <xf numFmtId="1" fontId="10" fillId="5" borderId="0" xfId="0" applyNumberFormat="1" applyFont="1" applyFill="1" applyBorder="1" applyAlignment="1" applyProtection="1">
      <alignment vertical="center"/>
    </xf>
    <xf numFmtId="0" fontId="9" fillId="5" borderId="0" xfId="0" applyFont="1" applyFill="1" applyBorder="1" applyAlignment="1" applyProtection="1">
      <alignment vertical="center" textRotation="90"/>
    </xf>
    <xf numFmtId="0" fontId="19" fillId="6" borderId="0" xfId="0" applyFont="1" applyFill="1" applyBorder="1" applyAlignment="1" applyProtection="1">
      <alignment horizontal="center" vertical="center"/>
    </xf>
    <xf numFmtId="0" fontId="4" fillId="5" borderId="0" xfId="0" applyFont="1" applyFill="1" applyBorder="1" applyAlignment="1" applyProtection="1"/>
    <xf numFmtId="0" fontId="4" fillId="5" borderId="0" xfId="0" applyFont="1" applyFill="1" applyBorder="1" applyAlignment="1" applyProtection="1">
      <alignment vertical="center"/>
    </xf>
    <xf numFmtId="0" fontId="4" fillId="5" borderId="35" xfId="0" applyFont="1" applyFill="1" applyBorder="1" applyAlignment="1" applyProtection="1">
      <alignment vertical="center"/>
    </xf>
    <xf numFmtId="0" fontId="4" fillId="5" borderId="41" xfId="0" applyFont="1" applyFill="1" applyBorder="1" applyAlignment="1" applyProtection="1">
      <alignment vertical="center"/>
    </xf>
    <xf numFmtId="0" fontId="4" fillId="5" borderId="42" xfId="0" applyFont="1" applyFill="1" applyBorder="1" applyAlignment="1" applyProtection="1">
      <alignment vertical="center"/>
    </xf>
    <xf numFmtId="0" fontId="4" fillId="5" borderId="0" xfId="0" applyFont="1" applyFill="1" applyBorder="1" applyAlignment="1" applyProtection="1">
      <alignment horizontal="center" vertical="distributed"/>
    </xf>
    <xf numFmtId="4" fontId="4" fillId="5" borderId="0" xfId="0" applyNumberFormat="1" applyFont="1" applyFill="1" applyBorder="1" applyAlignment="1" applyProtection="1"/>
    <xf numFmtId="4" fontId="4" fillId="5" borderId="0" xfId="0" applyNumberFormat="1" applyFont="1" applyFill="1" applyBorder="1" applyAlignment="1" applyProtection="1">
      <alignment vertical="top"/>
    </xf>
    <xf numFmtId="4" fontId="4" fillId="5" borderId="0" xfId="0" applyNumberFormat="1" applyFont="1" applyFill="1" applyBorder="1" applyAlignment="1" applyProtection="1">
      <alignment horizontal="right" vertical="top"/>
    </xf>
    <xf numFmtId="0" fontId="3" fillId="5" borderId="0" xfId="0" applyFont="1" applyFill="1" applyAlignment="1" applyProtection="1"/>
    <xf numFmtId="0" fontId="10" fillId="5" borderId="0" xfId="0" applyFont="1" applyFill="1" applyBorder="1" applyAlignment="1" applyProtection="1">
      <alignment vertical="top"/>
    </xf>
    <xf numFmtId="1" fontId="10" fillId="5" borderId="0" xfId="0" applyNumberFormat="1" applyFont="1" applyFill="1" applyBorder="1" applyAlignment="1" applyProtection="1">
      <alignment vertical="top"/>
    </xf>
    <xf numFmtId="164" fontId="4" fillId="5" borderId="0" xfId="0" applyNumberFormat="1" applyFont="1" applyFill="1" applyBorder="1" applyAlignment="1" applyProtection="1"/>
    <xf numFmtId="9" fontId="4" fillId="0" borderId="37" xfId="0" applyNumberFormat="1" applyFont="1" applyFill="1" applyBorder="1" applyAlignment="1" applyProtection="1">
      <alignment vertical="center"/>
    </xf>
    <xf numFmtId="9" fontId="4" fillId="0" borderId="16" xfId="0" applyNumberFormat="1" applyFont="1" applyFill="1" applyBorder="1" applyAlignment="1" applyProtection="1">
      <alignment vertical="center"/>
    </xf>
    <xf numFmtId="165" fontId="4" fillId="0" borderId="46" xfId="0" applyNumberFormat="1" applyFont="1" applyFill="1" applyBorder="1" applyAlignment="1" applyProtection="1">
      <alignment vertical="center"/>
    </xf>
    <xf numFmtId="0" fontId="3" fillId="0" borderId="0" xfId="0" applyFont="1" applyFill="1" applyAlignment="1" applyProtection="1"/>
    <xf numFmtId="0" fontId="0" fillId="0" borderId="0" xfId="0" applyFill="1" applyAlignment="1">
      <alignment vertical="top"/>
    </xf>
    <xf numFmtId="4" fontId="4" fillId="0" borderId="0" xfId="0" applyNumberFormat="1" applyFont="1" applyFill="1" applyBorder="1" applyAlignment="1" applyProtection="1">
      <alignment vertical="center"/>
    </xf>
    <xf numFmtId="0" fontId="2" fillId="0" borderId="0" xfId="0" applyFont="1" applyFill="1" applyAlignment="1" applyProtection="1"/>
    <xf numFmtId="165" fontId="4" fillId="2" borderId="49" xfId="0" applyNumberFormat="1" applyFont="1" applyFill="1" applyBorder="1" applyAlignment="1" applyProtection="1">
      <alignment vertical="center"/>
    </xf>
    <xf numFmtId="9" fontId="4" fillId="2" borderId="18" xfId="0" applyNumberFormat="1" applyFont="1" applyFill="1" applyBorder="1" applyAlignment="1" applyProtection="1">
      <alignment vertical="center"/>
    </xf>
    <xf numFmtId="165" fontId="4" fillId="2" borderId="31" xfId="0" applyNumberFormat="1" applyFont="1" applyFill="1" applyBorder="1" applyAlignment="1" applyProtection="1">
      <alignment vertical="center"/>
    </xf>
    <xf numFmtId="9" fontId="4" fillId="2" borderId="10" xfId="0" applyNumberFormat="1" applyFont="1" applyFill="1" applyBorder="1" applyAlignment="1" applyProtection="1">
      <alignment vertical="center"/>
    </xf>
    <xf numFmtId="165" fontId="4" fillId="2" borderId="32" xfId="0" applyNumberFormat="1" applyFont="1" applyFill="1" applyBorder="1" applyAlignment="1" applyProtection="1">
      <alignment vertical="center"/>
    </xf>
    <xf numFmtId="9" fontId="4" fillId="2" borderId="16" xfId="0" applyNumberFormat="1" applyFont="1" applyFill="1" applyBorder="1" applyAlignment="1" applyProtection="1">
      <alignment vertical="center"/>
    </xf>
    <xf numFmtId="0" fontId="9" fillId="8" borderId="1" xfId="0" applyFont="1" applyFill="1" applyBorder="1" applyAlignment="1" applyProtection="1">
      <alignment horizontal="center" vertical="center" textRotation="90"/>
    </xf>
    <xf numFmtId="4" fontId="12" fillId="8" borderId="6" xfId="0" applyNumberFormat="1" applyFont="1" applyFill="1" applyBorder="1" applyAlignment="1" applyProtection="1">
      <alignment horizontal="center" vertical="center"/>
    </xf>
    <xf numFmtId="4" fontId="12" fillId="8" borderId="2" xfId="0" applyNumberFormat="1" applyFont="1" applyFill="1" applyBorder="1" applyAlignment="1" applyProtection="1">
      <alignment horizontal="center" vertical="center"/>
    </xf>
    <xf numFmtId="2" fontId="12" fillId="8" borderId="3" xfId="0" applyNumberFormat="1" applyFont="1" applyFill="1" applyBorder="1" applyAlignment="1" applyProtection="1">
      <alignment horizontal="center" vertical="center"/>
    </xf>
    <xf numFmtId="164" fontId="4" fillId="0" borderId="0" xfId="0" applyNumberFormat="1" applyFont="1" applyBorder="1" applyProtection="1">
      <protection locked="0"/>
    </xf>
    <xf numFmtId="0" fontId="13" fillId="0" borderId="0" xfId="0" applyNumberFormat="1" applyFont="1" applyBorder="1" applyProtection="1">
      <protection locked="0"/>
    </xf>
    <xf numFmtId="4" fontId="4" fillId="2" borderId="50" xfId="0" applyNumberFormat="1" applyFont="1" applyFill="1" applyBorder="1" applyAlignment="1" applyProtection="1">
      <alignment vertical="center"/>
    </xf>
    <xf numFmtId="4" fontId="4" fillId="2" borderId="48" xfId="0" applyNumberFormat="1" applyFont="1" applyFill="1" applyBorder="1" applyAlignment="1" applyProtection="1">
      <alignment vertical="center"/>
    </xf>
    <xf numFmtId="4" fontId="4" fillId="2" borderId="15" xfId="0" applyNumberFormat="1" applyFont="1" applyFill="1" applyBorder="1" applyAlignment="1" applyProtection="1">
      <alignment vertical="center"/>
    </xf>
    <xf numFmtId="165" fontId="4" fillId="5" borderId="0" xfId="0" applyNumberFormat="1" applyFont="1" applyFill="1" applyBorder="1" applyAlignment="1" applyProtection="1"/>
    <xf numFmtId="9" fontId="4" fillId="7" borderId="37" xfId="0" applyNumberFormat="1" applyFont="1" applyFill="1" applyBorder="1" applyAlignment="1" applyProtection="1">
      <alignment vertical="center"/>
    </xf>
    <xf numFmtId="0" fontId="4" fillId="0" borderId="0" xfId="0" applyNumberFormat="1" applyFont="1" applyBorder="1" applyProtection="1">
      <protection locked="0"/>
    </xf>
    <xf numFmtId="0" fontId="8" fillId="11" borderId="34" xfId="0" applyFont="1" applyFill="1" applyBorder="1" applyAlignment="1" applyProtection="1">
      <alignment horizontal="left" vertical="center"/>
    </xf>
    <xf numFmtId="0" fontId="8" fillId="11" borderId="35" xfId="0" applyFont="1" applyFill="1" applyBorder="1" applyAlignment="1" applyProtection="1">
      <alignment horizontal="left" vertical="center"/>
    </xf>
    <xf numFmtId="0" fontId="8" fillId="11" borderId="36" xfId="0" applyFont="1" applyFill="1" applyBorder="1" applyAlignment="1" applyProtection="1">
      <alignment horizontal="left" vertical="center"/>
    </xf>
    <xf numFmtId="0" fontId="4" fillId="9" borderId="8" xfId="0" applyFont="1" applyFill="1" applyBorder="1" applyAlignment="1" applyProtection="1">
      <alignment horizontal="left" vertical="center"/>
    </xf>
    <xf numFmtId="0" fontId="4" fillId="9" borderId="9" xfId="0" applyFont="1" applyFill="1" applyBorder="1" applyAlignment="1" applyProtection="1">
      <alignment horizontal="left" vertical="center"/>
    </xf>
    <xf numFmtId="0" fontId="4" fillId="9" borderId="12" xfId="0" applyFont="1" applyFill="1" applyBorder="1" applyAlignment="1" applyProtection="1">
      <alignment horizontal="left" vertical="center"/>
    </xf>
    <xf numFmtId="0" fontId="4" fillId="9" borderId="13" xfId="0" applyFont="1" applyFill="1" applyBorder="1" applyAlignment="1" applyProtection="1">
      <alignment horizontal="left" vertical="center"/>
    </xf>
    <xf numFmtId="0" fontId="8" fillId="11" borderId="5" xfId="0" applyFont="1" applyFill="1" applyBorder="1" applyAlignment="1" applyProtection="1">
      <alignment horizontal="left" vertical="center"/>
    </xf>
    <xf numFmtId="0" fontId="8" fillId="11" borderId="37" xfId="0" applyFont="1" applyFill="1" applyBorder="1" applyAlignment="1" applyProtection="1">
      <alignment horizontal="left" vertical="center"/>
    </xf>
    <xf numFmtId="0" fontId="8" fillId="11" borderId="38" xfId="0" applyFont="1" applyFill="1" applyBorder="1" applyAlignment="1" applyProtection="1">
      <alignment horizontal="left" vertical="center"/>
    </xf>
    <xf numFmtId="0" fontId="8" fillId="11" borderId="5" xfId="0" applyFont="1" applyFill="1" applyBorder="1" applyAlignment="1" applyProtection="1">
      <alignment vertical="center"/>
    </xf>
    <xf numFmtId="0" fontId="8" fillId="11" borderId="37" xfId="0" applyFont="1" applyFill="1" applyBorder="1" applyAlignment="1" applyProtection="1">
      <alignment vertical="center"/>
    </xf>
    <xf numFmtId="0" fontId="8" fillId="11" borderId="38" xfId="0" applyFont="1" applyFill="1" applyBorder="1" applyAlignment="1" applyProtection="1">
      <alignment vertical="center"/>
    </xf>
    <xf numFmtId="0" fontId="4" fillId="9" borderId="28" xfId="0" applyFont="1" applyFill="1" applyBorder="1" applyAlignment="1" applyProtection="1">
      <alignment horizontal="left" vertical="center"/>
    </xf>
    <xf numFmtId="0" fontId="4" fillId="9" borderId="29" xfId="0" applyFont="1" applyFill="1" applyBorder="1" applyAlignment="1" applyProtection="1">
      <alignment horizontal="left" vertical="center"/>
    </xf>
    <xf numFmtId="0" fontId="4" fillId="9" borderId="5" xfId="0" applyFont="1" applyFill="1" applyBorder="1" applyAlignment="1" applyProtection="1">
      <alignment horizontal="left" vertical="center"/>
    </xf>
    <xf numFmtId="0" fontId="4" fillId="9" borderId="6" xfId="0" applyFont="1" applyFill="1" applyBorder="1" applyAlignment="1" applyProtection="1">
      <alignment horizontal="left" vertical="center"/>
    </xf>
    <xf numFmtId="3" fontId="4" fillId="9" borderId="24" xfId="1" applyNumberFormat="1" applyFont="1" applyFill="1" applyBorder="1" applyAlignment="1" applyProtection="1">
      <alignment vertical="center"/>
    </xf>
    <xf numFmtId="3" fontId="4" fillId="9" borderId="16" xfId="1" applyNumberFormat="1" applyFont="1" applyFill="1" applyBorder="1" applyAlignment="1" applyProtection="1">
      <alignment vertical="center"/>
    </xf>
    <xf numFmtId="3" fontId="4" fillId="9" borderId="2" xfId="1" applyNumberFormat="1" applyFont="1" applyFill="1" applyBorder="1" applyAlignment="1" applyProtection="1">
      <alignment vertical="center"/>
    </xf>
    <xf numFmtId="3" fontId="4" fillId="9" borderId="3" xfId="1" applyNumberFormat="1" applyFont="1" applyFill="1" applyBorder="1" applyAlignment="1" applyProtection="1">
      <alignment vertical="center"/>
    </xf>
    <xf numFmtId="0" fontId="4" fillId="9" borderId="8" xfId="0" applyFont="1" applyFill="1" applyBorder="1" applyAlignment="1" applyProtection="1"/>
    <xf numFmtId="0" fontId="4" fillId="9" borderId="9" xfId="0" applyFont="1" applyFill="1" applyBorder="1" applyAlignment="1" applyProtection="1"/>
    <xf numFmtId="0" fontId="4" fillId="9" borderId="19" xfId="0" applyFont="1" applyFill="1" applyBorder="1" applyAlignment="1" applyProtection="1"/>
    <xf numFmtId="0" fontId="4" fillId="9" borderId="12" xfId="0" applyFont="1" applyFill="1" applyBorder="1" applyAlignment="1" applyProtection="1"/>
    <xf numFmtId="0" fontId="4" fillId="9" borderId="13" xfId="0" applyFont="1" applyFill="1" applyBorder="1" applyAlignment="1" applyProtection="1"/>
    <xf numFmtId="0" fontId="4" fillId="9" borderId="46" xfId="0" applyFont="1" applyFill="1" applyBorder="1" applyAlignment="1" applyProtection="1"/>
    <xf numFmtId="0" fontId="4" fillId="9" borderId="14" xfId="0" applyFont="1" applyFill="1" applyBorder="1" applyAlignment="1" applyProtection="1"/>
    <xf numFmtId="0" fontId="4" fillId="9" borderId="15" xfId="0" applyFont="1" applyFill="1" applyBorder="1" applyAlignment="1" applyProtection="1"/>
    <xf numFmtId="0" fontId="4" fillId="9" borderId="47" xfId="0" applyFont="1" applyFill="1" applyBorder="1" applyAlignment="1" applyProtection="1"/>
    <xf numFmtId="0" fontId="11" fillId="8" borderId="1" xfId="0" applyFont="1" applyFill="1" applyBorder="1" applyAlignment="1" applyProtection="1">
      <alignment horizontal="center" vertical="center" textRotation="90"/>
    </xf>
    <xf numFmtId="0" fontId="8" fillId="11" borderId="51" xfId="0" applyFont="1" applyFill="1" applyBorder="1" applyAlignment="1" applyProtection="1">
      <alignment horizontal="left" vertical="center"/>
    </xf>
    <xf numFmtId="4" fontId="12" fillId="11" borderId="9" xfId="0" applyNumberFormat="1" applyFont="1" applyFill="1" applyBorder="1" applyAlignment="1" applyProtection="1">
      <alignment horizontal="center" vertical="center"/>
    </xf>
    <xf numFmtId="4" fontId="12" fillId="11" borderId="18" xfId="0" applyNumberFormat="1" applyFont="1" applyFill="1" applyBorder="1" applyAlignment="1" applyProtection="1">
      <alignment horizontal="center" vertical="center"/>
    </xf>
    <xf numFmtId="2" fontId="12" fillId="11" borderId="27" xfId="0" applyNumberFormat="1" applyFont="1" applyFill="1" applyBorder="1" applyAlignment="1" applyProtection="1">
      <alignment horizontal="center" vertical="center"/>
    </xf>
    <xf numFmtId="165" fontId="12" fillId="12" borderId="1" xfId="0" applyNumberFormat="1" applyFont="1" applyFill="1" applyBorder="1" applyAlignment="1" applyProtection="1">
      <alignment vertical="center"/>
    </xf>
    <xf numFmtId="4" fontId="12" fillId="12" borderId="6" xfId="0" applyNumberFormat="1" applyFont="1" applyFill="1" applyBorder="1" applyAlignment="1" applyProtection="1">
      <alignment vertical="center"/>
    </xf>
    <xf numFmtId="165" fontId="4" fillId="9" borderId="31" xfId="0" applyNumberFormat="1" applyFont="1" applyFill="1" applyBorder="1" applyAlignment="1" applyProtection="1">
      <alignment vertical="center"/>
    </xf>
    <xf numFmtId="9" fontId="4" fillId="9" borderId="10" xfId="0" applyNumberFormat="1" applyFont="1" applyFill="1" applyBorder="1" applyAlignment="1" applyProtection="1">
      <alignment vertical="center"/>
    </xf>
    <xf numFmtId="165" fontId="4" fillId="9" borderId="46" xfId="0" applyNumberFormat="1" applyFont="1" applyFill="1" applyBorder="1" applyAlignment="1" applyProtection="1">
      <alignment vertical="center"/>
    </xf>
    <xf numFmtId="165" fontId="4" fillId="9" borderId="32" xfId="0" applyNumberFormat="1" applyFont="1" applyFill="1" applyBorder="1" applyAlignment="1" applyProtection="1">
      <alignment vertical="center"/>
    </xf>
    <xf numFmtId="165" fontId="12" fillId="9" borderId="1" xfId="0" applyNumberFormat="1" applyFont="1" applyFill="1" applyBorder="1" applyAlignment="1" applyProtection="1">
      <alignment vertical="center"/>
    </xf>
    <xf numFmtId="165" fontId="4" fillId="9" borderId="1" xfId="0" applyNumberFormat="1" applyFont="1" applyFill="1" applyBorder="1" applyAlignment="1" applyProtection="1">
      <alignment vertical="center"/>
    </xf>
    <xf numFmtId="165" fontId="4" fillId="9" borderId="52" xfId="0" applyNumberFormat="1" applyFont="1" applyFill="1" applyBorder="1" applyAlignment="1" applyProtection="1">
      <alignment vertical="center"/>
    </xf>
    <xf numFmtId="9" fontId="4" fillId="7" borderId="54" xfId="0" applyNumberFormat="1" applyFont="1" applyFill="1" applyBorder="1" applyAlignment="1" applyProtection="1">
      <alignment vertical="center"/>
    </xf>
    <xf numFmtId="9" fontId="4" fillId="9" borderId="16" xfId="0" applyNumberFormat="1" applyFont="1" applyFill="1" applyBorder="1" applyAlignment="1" applyProtection="1">
      <alignment vertical="center"/>
    </xf>
    <xf numFmtId="0" fontId="20" fillId="0" borderId="0" xfId="0" applyFont="1" applyFill="1" applyAlignment="1" applyProtection="1"/>
    <xf numFmtId="0" fontId="21" fillId="0" borderId="0" xfId="0" applyFont="1" applyAlignment="1">
      <alignment vertical="top"/>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164" fontId="16" fillId="4" borderId="11" xfId="0" applyNumberFormat="1" applyFont="1" applyFill="1" applyBorder="1" applyAlignment="1" applyProtection="1">
      <alignment vertical="center"/>
      <protection locked="0"/>
    </xf>
    <xf numFmtId="4" fontId="0" fillId="0" borderId="0" xfId="0" applyNumberFormat="1" applyAlignment="1">
      <alignment vertical="top"/>
    </xf>
    <xf numFmtId="166" fontId="0" fillId="0" borderId="0" xfId="0" applyNumberFormat="1" applyAlignment="1">
      <alignment vertical="top"/>
    </xf>
    <xf numFmtId="2" fontId="0" fillId="0" borderId="0" xfId="0" applyNumberFormat="1" applyAlignment="1">
      <alignment vertical="top"/>
    </xf>
    <xf numFmtId="0" fontId="22" fillId="0" borderId="0" xfId="0" quotePrefix="1" applyFont="1" applyAlignment="1">
      <alignment vertical="top"/>
    </xf>
    <xf numFmtId="1" fontId="12" fillId="0" borderId="0" xfId="0" applyNumberFormat="1" applyFont="1" applyBorder="1" applyProtection="1"/>
    <xf numFmtId="1" fontId="4" fillId="0" borderId="0" xfId="0" applyNumberFormat="1" applyFont="1" applyBorder="1" applyProtection="1"/>
    <xf numFmtId="1" fontId="8" fillId="0" borderId="0" xfId="0" applyNumberFormat="1" applyFont="1" applyBorder="1" applyProtection="1"/>
    <xf numFmtId="1" fontId="4" fillId="0" borderId="0" xfId="0" applyNumberFormat="1" applyFont="1" applyBorder="1" applyProtection="1">
      <protection locked="0"/>
    </xf>
    <xf numFmtId="3" fontId="4" fillId="2" borderId="44" xfId="0" applyNumberFormat="1" applyFont="1" applyFill="1" applyBorder="1" applyAlignment="1" applyProtection="1">
      <alignment vertical="center"/>
    </xf>
    <xf numFmtId="3" fontId="4" fillId="2" borderId="46" xfId="0" applyNumberFormat="1" applyFont="1" applyFill="1" applyBorder="1" applyAlignment="1" applyProtection="1">
      <alignment vertical="center"/>
    </xf>
    <xf numFmtId="3" fontId="4" fillId="9" borderId="46" xfId="0" applyNumberFormat="1" applyFont="1" applyFill="1" applyBorder="1" applyAlignment="1" applyProtection="1">
      <alignment vertical="center"/>
    </xf>
    <xf numFmtId="9" fontId="4" fillId="7" borderId="2" xfId="0" applyNumberFormat="1" applyFont="1" applyFill="1" applyBorder="1" applyAlignment="1" applyProtection="1">
      <alignment vertical="center"/>
    </xf>
    <xf numFmtId="9" fontId="4" fillId="9" borderId="27" xfId="0" applyNumberFormat="1" applyFont="1" applyFill="1" applyBorder="1" applyAlignment="1" applyProtection="1">
      <alignment vertical="center"/>
    </xf>
    <xf numFmtId="9" fontId="4" fillId="9" borderId="11" xfId="0" applyNumberFormat="1" applyFont="1" applyFill="1" applyBorder="1" applyAlignment="1" applyProtection="1">
      <alignment vertical="center"/>
    </xf>
    <xf numFmtId="9" fontId="4" fillId="9" borderId="17" xfId="0" applyNumberFormat="1" applyFont="1" applyFill="1" applyBorder="1" applyAlignment="1" applyProtection="1">
      <alignment vertical="center"/>
    </xf>
    <xf numFmtId="9" fontId="4" fillId="9" borderId="24" xfId="0" applyNumberFormat="1" applyFont="1" applyFill="1" applyBorder="1" applyAlignment="1" applyProtection="1">
      <alignment vertical="center"/>
    </xf>
    <xf numFmtId="9" fontId="4" fillId="9" borderId="25" xfId="0" applyNumberFormat="1" applyFont="1" applyFill="1" applyBorder="1" applyAlignment="1" applyProtection="1">
      <alignment vertical="center"/>
    </xf>
    <xf numFmtId="9" fontId="4" fillId="0" borderId="24" xfId="0" applyNumberFormat="1" applyFont="1" applyFill="1" applyBorder="1" applyAlignment="1" applyProtection="1">
      <alignment vertical="center"/>
    </xf>
    <xf numFmtId="9" fontId="4" fillId="9" borderId="23" xfId="0" applyNumberFormat="1" applyFont="1" applyFill="1" applyBorder="1" applyAlignment="1" applyProtection="1">
      <alignment vertical="center"/>
    </xf>
    <xf numFmtId="9" fontId="4" fillId="9" borderId="26" xfId="0" applyNumberFormat="1" applyFont="1" applyFill="1" applyBorder="1" applyAlignment="1" applyProtection="1">
      <alignment vertical="center"/>
    </xf>
    <xf numFmtId="2" fontId="4" fillId="9" borderId="18" xfId="0" applyNumberFormat="1" applyFont="1" applyFill="1" applyBorder="1" applyAlignment="1" applyProtection="1">
      <alignment vertical="center"/>
    </xf>
    <xf numFmtId="2" fontId="4" fillId="9" borderId="27" xfId="0" applyNumberFormat="1" applyFont="1" applyFill="1" applyBorder="1" applyAlignment="1" applyProtection="1">
      <alignment vertical="center"/>
    </xf>
    <xf numFmtId="2" fontId="4" fillId="9" borderId="10" xfId="0" applyNumberFormat="1" applyFont="1" applyFill="1" applyBorder="1" applyAlignment="1" applyProtection="1">
      <alignment vertical="center"/>
    </xf>
    <xf numFmtId="2" fontId="4" fillId="9" borderId="11" xfId="0" applyNumberFormat="1" applyFont="1" applyFill="1" applyBorder="1" applyAlignment="1" applyProtection="1">
      <alignment vertical="center"/>
    </xf>
    <xf numFmtId="2" fontId="4" fillId="9" borderId="16" xfId="0" applyNumberFormat="1" applyFont="1" applyFill="1" applyBorder="1" applyAlignment="1" applyProtection="1">
      <alignment vertical="center"/>
    </xf>
    <xf numFmtId="2" fontId="4" fillId="9" borderId="17" xfId="0" applyNumberFormat="1" applyFont="1" applyFill="1" applyBorder="1" applyAlignment="1" applyProtection="1">
      <alignment vertical="center"/>
    </xf>
    <xf numFmtId="2" fontId="12" fillId="10" borderId="2" xfId="0" applyNumberFormat="1" applyFont="1" applyFill="1" applyBorder="1" applyAlignment="1" applyProtection="1">
      <alignment vertical="center"/>
    </xf>
    <xf numFmtId="9" fontId="4" fillId="10" borderId="23" xfId="0" applyNumberFormat="1" applyFont="1" applyFill="1" applyBorder="1" applyAlignment="1" applyProtection="1">
      <alignment vertical="center"/>
    </xf>
    <xf numFmtId="2" fontId="4" fillId="9" borderId="2" xfId="0" applyNumberFormat="1" applyFont="1" applyFill="1" applyBorder="1" applyAlignment="1" applyProtection="1">
      <alignment vertical="center"/>
    </xf>
    <xf numFmtId="4" fontId="12" fillId="12" borderId="23" xfId="0" applyNumberFormat="1" applyFont="1" applyFill="1" applyBorder="1" applyAlignment="1" applyProtection="1">
      <alignment vertical="center"/>
    </xf>
    <xf numFmtId="4" fontId="4" fillId="9" borderId="48" xfId="0" applyNumberFormat="1" applyFont="1" applyFill="1" applyBorder="1" applyAlignment="1" applyProtection="1">
      <alignment vertical="center"/>
    </xf>
    <xf numFmtId="4" fontId="4" fillId="0" borderId="15" xfId="0" applyNumberFormat="1" applyFont="1" applyFill="1" applyBorder="1" applyAlignment="1" applyProtection="1">
      <alignment vertical="center"/>
    </xf>
    <xf numFmtId="4" fontId="12" fillId="9" borderId="23" xfId="0" applyNumberFormat="1" applyFont="1" applyFill="1" applyBorder="1" applyAlignment="1" applyProtection="1">
      <alignment vertical="center"/>
    </xf>
    <xf numFmtId="4" fontId="12" fillId="9" borderId="2" xfId="0" applyNumberFormat="1" applyFont="1" applyFill="1" applyBorder="1" applyAlignment="1" applyProtection="1">
      <alignment vertical="center"/>
    </xf>
    <xf numFmtId="165" fontId="12" fillId="13" borderId="34" xfId="0" applyNumberFormat="1" applyFont="1" applyFill="1" applyBorder="1" applyAlignment="1" applyProtection="1">
      <alignment vertical="center"/>
    </xf>
    <xf numFmtId="1" fontId="12" fillId="13" borderId="34" xfId="0" applyNumberFormat="1" applyFont="1" applyFill="1" applyBorder="1" applyAlignment="1" applyProtection="1">
      <alignment vertical="center"/>
    </xf>
    <xf numFmtId="0" fontId="4" fillId="5" borderId="55" xfId="0" applyFont="1" applyFill="1" applyBorder="1" applyAlignment="1" applyProtection="1"/>
    <xf numFmtId="3" fontId="4" fillId="9" borderId="27" xfId="1" applyNumberFormat="1" applyFont="1" applyFill="1" applyBorder="1" applyAlignment="1" applyProtection="1">
      <alignment vertical="center"/>
    </xf>
    <xf numFmtId="3" fontId="4" fillId="9" borderId="17" xfId="1" applyNumberFormat="1" applyFont="1" applyFill="1" applyBorder="1" applyAlignment="1" applyProtection="1">
      <alignment vertical="center"/>
    </xf>
    <xf numFmtId="0" fontId="4" fillId="5" borderId="57" xfId="0" applyFont="1" applyFill="1" applyBorder="1" applyAlignment="1" applyProtection="1"/>
    <xf numFmtId="0" fontId="4" fillId="5" borderId="56" xfId="0" applyFont="1" applyFill="1" applyBorder="1" applyAlignment="1" applyProtection="1"/>
    <xf numFmtId="4" fontId="4" fillId="2" borderId="16" xfId="0" applyNumberFormat="1" applyFont="1" applyFill="1" applyBorder="1" applyAlignment="1" applyProtection="1">
      <alignment vertical="center"/>
    </xf>
    <xf numFmtId="165" fontId="4" fillId="2" borderId="31" xfId="0" applyNumberFormat="1" applyFont="1" applyFill="1" applyBorder="1" applyAlignment="1" applyProtection="1">
      <alignment vertical="center" wrapText="1"/>
    </xf>
    <xf numFmtId="165" fontId="4" fillId="2" borderId="32" xfId="0" applyNumberFormat="1" applyFont="1" applyFill="1" applyBorder="1" applyAlignment="1" applyProtection="1">
      <alignment vertical="center" wrapText="1"/>
    </xf>
    <xf numFmtId="165" fontId="12" fillId="12" borderId="52" xfId="0" applyNumberFormat="1" applyFont="1" applyFill="1" applyBorder="1" applyAlignment="1" applyProtection="1">
      <alignment vertical="center" wrapText="1"/>
    </xf>
    <xf numFmtId="4" fontId="12" fillId="12" borderId="53" xfId="0" applyNumberFormat="1" applyFont="1" applyFill="1" applyBorder="1" applyAlignment="1" applyProtection="1">
      <alignment vertical="center"/>
    </xf>
    <xf numFmtId="9" fontId="4" fillId="2" borderId="24" xfId="0" applyNumberFormat="1" applyFont="1" applyFill="1" applyBorder="1" applyAlignment="1" applyProtection="1">
      <alignment vertical="center"/>
    </xf>
    <xf numFmtId="0" fontId="8" fillId="8" borderId="1" xfId="0" applyFont="1" applyFill="1" applyBorder="1" applyAlignment="1" applyProtection="1">
      <alignment horizontal="left" vertical="center"/>
    </xf>
    <xf numFmtId="3" fontId="0" fillId="0" borderId="0" xfId="0" applyNumberFormat="1" applyAlignment="1">
      <alignment horizontal="left" vertical="center"/>
    </xf>
    <xf numFmtId="0" fontId="0" fillId="0" borderId="0" xfId="0" applyAlignment="1">
      <alignment vertical="center"/>
    </xf>
    <xf numFmtId="1" fontId="0" fillId="0" borderId="0" xfId="0" applyNumberFormat="1" applyAlignment="1">
      <alignment horizontal="left" vertical="center"/>
    </xf>
    <xf numFmtId="0" fontId="23" fillId="0" borderId="0" xfId="0" applyFont="1" applyAlignment="1">
      <alignment vertical="top"/>
    </xf>
    <xf numFmtId="3" fontId="0" fillId="0" borderId="59" xfId="0" applyNumberFormat="1" applyBorder="1" applyAlignment="1">
      <alignment vertical="top"/>
    </xf>
    <xf numFmtId="0" fontId="0" fillId="0" borderId="59" xfId="0" applyBorder="1" applyAlignment="1">
      <alignment vertical="top"/>
    </xf>
    <xf numFmtId="0" fontId="0" fillId="0" borderId="60" xfId="0" applyBorder="1" applyAlignment="1">
      <alignment vertical="top"/>
    </xf>
    <xf numFmtId="0" fontId="0" fillId="0" borderId="62" xfId="0" applyBorder="1" applyAlignment="1">
      <alignment vertical="top"/>
    </xf>
    <xf numFmtId="3" fontId="24" fillId="0" borderId="61" xfId="0" applyNumberFormat="1" applyFont="1" applyBorder="1" applyAlignment="1">
      <alignment horizontal="right" vertical="center"/>
    </xf>
    <xf numFmtId="0" fontId="24" fillId="0" borderId="0" xfId="0" applyFont="1" applyFill="1" applyBorder="1" applyAlignment="1">
      <alignment vertical="top"/>
    </xf>
    <xf numFmtId="0" fontId="24" fillId="0" borderId="0" xfId="0" applyFont="1" applyBorder="1" applyAlignment="1">
      <alignment vertical="center"/>
    </xf>
    <xf numFmtId="1" fontId="24" fillId="0" borderId="0" xfId="0" applyNumberFormat="1" applyFont="1" applyBorder="1" applyAlignment="1">
      <alignment horizontal="right" vertical="center"/>
    </xf>
    <xf numFmtId="0" fontId="24" fillId="0" borderId="0" xfId="0" quotePrefix="1" applyFont="1" applyBorder="1" applyAlignment="1">
      <alignment horizontal="center" vertical="center"/>
    </xf>
    <xf numFmtId="1" fontId="24" fillId="0" borderId="0" xfId="0" applyNumberFormat="1" applyFont="1" applyBorder="1" applyAlignment="1">
      <alignment horizontal="left" vertical="center"/>
    </xf>
    <xf numFmtId="1" fontId="24" fillId="0" borderId="63" xfId="0" applyNumberFormat="1" applyFont="1" applyBorder="1" applyAlignment="1">
      <alignment horizontal="right" vertical="center"/>
    </xf>
    <xf numFmtId="3" fontId="24" fillId="0" borderId="64" xfId="0" applyNumberFormat="1" applyFont="1" applyBorder="1" applyAlignment="1">
      <alignment horizontal="right" vertical="center"/>
    </xf>
    <xf numFmtId="0" fontId="24" fillId="0" borderId="64" xfId="0" applyFont="1" applyBorder="1" applyAlignment="1">
      <alignment vertical="center"/>
    </xf>
    <xf numFmtId="0" fontId="24" fillId="0" borderId="64" xfId="0" quotePrefix="1" applyFont="1" applyBorder="1" applyAlignment="1">
      <alignment horizontal="center" vertical="center"/>
    </xf>
    <xf numFmtId="1" fontId="24" fillId="0" borderId="64" xfId="0" applyNumberFormat="1" applyFont="1" applyBorder="1" applyAlignment="1">
      <alignment horizontal="left" vertical="center"/>
    </xf>
    <xf numFmtId="1" fontId="24" fillId="0" borderId="64" xfId="0" applyNumberFormat="1" applyFont="1" applyBorder="1" applyAlignment="1">
      <alignment horizontal="right" vertical="center"/>
    </xf>
    <xf numFmtId="0" fontId="27" fillId="0" borderId="0" xfId="0" applyFont="1" applyAlignment="1">
      <alignment horizontal="right" vertical="top"/>
    </xf>
    <xf numFmtId="0" fontId="28" fillId="0" borderId="0" xfId="0" applyFont="1" applyAlignment="1">
      <alignment vertical="center"/>
    </xf>
    <xf numFmtId="0" fontId="28" fillId="0" borderId="0" xfId="0" applyFont="1" applyAlignment="1">
      <alignment vertical="top"/>
    </xf>
    <xf numFmtId="0" fontId="23" fillId="0" borderId="0" xfId="0" applyFont="1" applyAlignment="1">
      <alignment vertical="center"/>
    </xf>
    <xf numFmtId="0" fontId="29" fillId="0" borderId="0" xfId="0" applyFont="1" applyFill="1" applyAlignment="1" applyProtection="1"/>
    <xf numFmtId="0" fontId="22" fillId="0" borderId="0" xfId="0" applyFont="1" applyAlignment="1">
      <alignment vertical="top"/>
    </xf>
    <xf numFmtId="1" fontId="24" fillId="0" borderId="0" xfId="0" applyNumberFormat="1" applyFont="1" applyFill="1" applyBorder="1" applyAlignment="1">
      <alignment horizontal="right" vertical="center"/>
    </xf>
    <xf numFmtId="49" fontId="24" fillId="0" borderId="0" xfId="0" applyNumberFormat="1" applyFont="1" applyFill="1" applyBorder="1" applyAlignment="1">
      <alignment vertical="center"/>
    </xf>
    <xf numFmtId="0" fontId="0" fillId="0" borderId="69" xfId="0" applyBorder="1" applyAlignment="1">
      <alignment vertical="top"/>
    </xf>
    <xf numFmtId="0" fontId="30" fillId="0" borderId="0" xfId="0" applyFont="1" applyBorder="1" applyAlignment="1">
      <alignment vertical="top"/>
    </xf>
    <xf numFmtId="0" fontId="23" fillId="0" borderId="0" xfId="0" applyFont="1" applyBorder="1" applyAlignment="1">
      <alignment vertical="center"/>
    </xf>
    <xf numFmtId="0" fontId="23" fillId="0" borderId="0" xfId="0" applyFont="1" applyBorder="1" applyAlignment="1">
      <alignment vertical="top"/>
    </xf>
    <xf numFmtId="0" fontId="0" fillId="0" borderId="0" xfId="0" applyBorder="1" applyAlignment="1">
      <alignment vertical="top"/>
    </xf>
    <xf numFmtId="3" fontId="8" fillId="0" borderId="58" xfId="0" applyNumberFormat="1" applyFont="1" applyFill="1" applyBorder="1" applyAlignment="1">
      <alignment horizontal="left" vertical="center"/>
    </xf>
    <xf numFmtId="3" fontId="31" fillId="0" borderId="59" xfId="0" applyNumberFormat="1" applyFont="1" applyFill="1" applyBorder="1" applyAlignment="1">
      <alignment horizontal="left" vertical="center"/>
    </xf>
    <xf numFmtId="0" fontId="2" fillId="0" borderId="66" xfId="0" applyFont="1" applyBorder="1" applyAlignment="1">
      <alignment horizontal="left" vertical="center"/>
    </xf>
    <xf numFmtId="0" fontId="2" fillId="0" borderId="59" xfId="0" applyFont="1" applyBorder="1" applyAlignment="1">
      <alignment vertical="center"/>
    </xf>
    <xf numFmtId="3" fontId="0" fillId="0" borderId="59" xfId="0" applyNumberFormat="1" applyBorder="1" applyAlignment="1">
      <alignment vertical="center"/>
    </xf>
    <xf numFmtId="0" fontId="32" fillId="0" borderId="0" xfId="0" applyFont="1" applyAlignment="1"/>
    <xf numFmtId="0" fontId="33" fillId="0" borderId="0" xfId="0" applyFont="1" applyAlignment="1">
      <alignment horizontal="right" vertical="top"/>
    </xf>
    <xf numFmtId="1" fontId="12" fillId="12" borderId="38" xfId="0" applyNumberFormat="1" applyFont="1" applyFill="1" applyBorder="1" applyAlignment="1" applyProtection="1">
      <alignment vertical="center"/>
    </xf>
    <xf numFmtId="0" fontId="23" fillId="0" borderId="0" xfId="0" applyFont="1" applyBorder="1" applyAlignment="1">
      <alignment horizontal="left" vertical="center"/>
    </xf>
    <xf numFmtId="0" fontId="4" fillId="9" borderId="14" xfId="0" applyFont="1" applyFill="1" applyBorder="1" applyAlignment="1" applyProtection="1">
      <alignment horizontal="left" vertical="center"/>
    </xf>
    <xf numFmtId="0" fontId="4" fillId="9" borderId="15" xfId="0" applyFont="1" applyFill="1" applyBorder="1" applyAlignment="1" applyProtection="1">
      <alignment horizontal="left" vertical="center"/>
    </xf>
    <xf numFmtId="0" fontId="4" fillId="9" borderId="39" xfId="0" applyFont="1" applyFill="1" applyBorder="1" applyAlignment="1" applyProtection="1">
      <alignment horizontal="left" vertical="center"/>
    </xf>
    <xf numFmtId="0" fontId="4" fillId="9" borderId="40" xfId="0" applyFont="1" applyFill="1" applyBorder="1" applyAlignment="1" applyProtection="1">
      <alignment horizontal="left" vertical="center"/>
    </xf>
    <xf numFmtId="2" fontId="4" fillId="9" borderId="70" xfId="0" applyNumberFormat="1" applyFont="1" applyFill="1" applyBorder="1" applyAlignment="1" applyProtection="1">
      <alignment vertical="center"/>
    </xf>
    <xf numFmtId="2" fontId="4" fillId="9" borderId="71" xfId="0" applyNumberFormat="1" applyFont="1" applyFill="1" applyBorder="1" applyAlignment="1" applyProtection="1">
      <alignment vertical="center"/>
    </xf>
    <xf numFmtId="2" fontId="4" fillId="9" borderId="24" xfId="0" applyNumberFormat="1" applyFont="1" applyFill="1" applyBorder="1" applyAlignment="1" applyProtection="1">
      <alignment vertical="center"/>
    </xf>
    <xf numFmtId="165" fontId="4" fillId="2" borderId="72" xfId="0" applyNumberFormat="1" applyFont="1" applyFill="1" applyBorder="1" applyAlignment="1" applyProtection="1">
      <alignment vertical="center"/>
    </xf>
    <xf numFmtId="4" fontId="4" fillId="2" borderId="40" xfId="0" applyNumberFormat="1" applyFont="1" applyFill="1" applyBorder="1" applyAlignment="1" applyProtection="1">
      <alignment vertical="center"/>
    </xf>
    <xf numFmtId="3" fontId="4" fillId="2" borderId="73" xfId="0" applyNumberFormat="1" applyFont="1" applyFill="1" applyBorder="1" applyAlignment="1" applyProtection="1">
      <alignment vertical="center"/>
    </xf>
    <xf numFmtId="3" fontId="4" fillId="2" borderId="47" xfId="0" applyNumberFormat="1" applyFont="1" applyFill="1" applyBorder="1" applyAlignment="1" applyProtection="1">
      <alignment vertical="center"/>
    </xf>
    <xf numFmtId="9" fontId="4" fillId="10" borderId="3" xfId="0" applyNumberFormat="1" applyFont="1" applyFill="1" applyBorder="1" applyAlignment="1" applyProtection="1">
      <alignment vertical="center"/>
    </xf>
    <xf numFmtId="3" fontId="4"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4" fontId="12" fillId="0" borderId="0" xfId="0" applyNumberFormat="1" applyFont="1" applyFill="1" applyBorder="1" applyAlignment="1" applyProtection="1">
      <alignment horizontal="center" vertical="center"/>
    </xf>
    <xf numFmtId="2" fontId="12" fillId="0" borderId="0" xfId="0" applyNumberFormat="1" applyFont="1" applyFill="1" applyBorder="1" applyAlignment="1" applyProtection="1">
      <alignment horizontal="center" vertical="center"/>
    </xf>
    <xf numFmtId="165" fontId="4" fillId="0" borderId="0" xfId="0" applyNumberFormat="1" applyFont="1" applyFill="1" applyBorder="1" applyAlignment="1" applyProtection="1">
      <alignment vertical="center"/>
    </xf>
    <xf numFmtId="9" fontId="4" fillId="0" borderId="0" xfId="0" applyNumberFormat="1" applyFont="1" applyFill="1" applyBorder="1" applyAlignment="1" applyProtection="1">
      <alignment vertical="center"/>
    </xf>
    <xf numFmtId="165" fontId="12" fillId="0" borderId="0" xfId="0" applyNumberFormat="1" applyFont="1" applyFill="1" applyBorder="1" applyAlignment="1" applyProtection="1">
      <alignment vertical="center"/>
    </xf>
    <xf numFmtId="4" fontId="12" fillId="0" borderId="0" xfId="0" applyNumberFormat="1" applyFont="1" applyFill="1" applyBorder="1" applyAlignment="1" applyProtection="1">
      <alignment vertical="center"/>
    </xf>
    <xf numFmtId="1" fontId="12" fillId="0" borderId="0" xfId="0" applyNumberFormat="1" applyFont="1" applyFill="1" applyBorder="1" applyAlignment="1" applyProtection="1">
      <alignment vertical="center"/>
    </xf>
    <xf numFmtId="165" fontId="4" fillId="0" borderId="0" xfId="0" applyNumberFormat="1" applyFont="1" applyFill="1" applyBorder="1" applyAlignment="1" applyProtection="1">
      <alignment vertical="center" wrapText="1"/>
    </xf>
    <xf numFmtId="165" fontId="12" fillId="0" borderId="0" xfId="0" applyNumberFormat="1" applyFont="1" applyFill="1" applyBorder="1" applyAlignment="1" applyProtection="1">
      <alignment vertical="center" wrapText="1"/>
    </xf>
    <xf numFmtId="0" fontId="2" fillId="0" borderId="0" xfId="0" applyFont="1" applyFill="1" applyBorder="1" applyAlignment="1" applyProtection="1"/>
    <xf numFmtId="9" fontId="4" fillId="9" borderId="70" xfId="0" applyNumberFormat="1" applyFont="1" applyFill="1" applyBorder="1" applyAlignment="1" applyProtection="1">
      <alignment vertical="center"/>
    </xf>
    <xf numFmtId="9" fontId="4" fillId="9" borderId="71" xfId="0" applyNumberFormat="1" applyFont="1" applyFill="1" applyBorder="1" applyAlignment="1" applyProtection="1">
      <alignment vertical="center"/>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7" fillId="0"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164" fontId="18" fillId="0" borderId="0" xfId="0" applyNumberFormat="1" applyFont="1" applyFill="1" applyBorder="1" applyAlignment="1" applyProtection="1">
      <alignment vertical="center"/>
      <protection locked="0"/>
    </xf>
    <xf numFmtId="0" fontId="17" fillId="4" borderId="5" xfId="0" applyFont="1" applyFill="1" applyBorder="1" applyAlignment="1" applyProtection="1">
      <alignment horizontal="left" vertical="center" wrapText="1"/>
    </xf>
    <xf numFmtId="164" fontId="18" fillId="4" borderId="2" xfId="0" applyNumberFormat="1" applyFont="1" applyFill="1" applyBorder="1" applyAlignment="1" applyProtection="1">
      <alignment vertical="center"/>
      <protection locked="0"/>
    </xf>
    <xf numFmtId="0" fontId="9" fillId="0" borderId="33" xfId="0" applyFont="1" applyFill="1" applyBorder="1" applyAlignment="1" applyProtection="1">
      <alignment vertical="center" textRotation="90"/>
      <protection locked="0"/>
    </xf>
    <xf numFmtId="0" fontId="36" fillId="0" borderId="0" xfId="0" applyFont="1" applyFill="1" applyBorder="1" applyAlignment="1" applyProtection="1">
      <alignment vertical="center" textRotation="90"/>
      <protection locked="0"/>
    </xf>
    <xf numFmtId="0" fontId="14" fillId="0" borderId="0" xfId="0" applyFont="1" applyBorder="1" applyProtection="1"/>
    <xf numFmtId="164" fontId="4" fillId="0" borderId="0" xfId="0" applyNumberFormat="1" applyFont="1" applyFill="1" applyBorder="1" applyProtection="1">
      <protection locked="0"/>
    </xf>
    <xf numFmtId="49" fontId="13" fillId="0" borderId="0" xfId="0" applyNumberFormat="1" applyFont="1" applyFill="1" applyBorder="1" applyProtection="1">
      <protection locked="0"/>
    </xf>
    <xf numFmtId="49" fontId="13" fillId="0" borderId="0" xfId="0" applyNumberFormat="1" applyFont="1" applyFill="1" applyBorder="1" applyAlignment="1" applyProtection="1">
      <alignment horizontal="right"/>
      <protection locked="0"/>
    </xf>
    <xf numFmtId="0" fontId="13" fillId="0" borderId="0" xfId="0" applyNumberFormat="1" applyFont="1" applyFill="1" applyBorder="1" applyProtection="1">
      <protection locked="0"/>
    </xf>
    <xf numFmtId="0" fontId="13" fillId="0" borderId="0" xfId="0" applyFont="1" applyFill="1" applyBorder="1" applyProtection="1">
      <protection locked="0"/>
    </xf>
    <xf numFmtId="0" fontId="13" fillId="0" borderId="0" xfId="0" applyFont="1" applyFill="1" applyBorder="1" applyProtection="1"/>
    <xf numFmtId="4" fontId="4" fillId="0" borderId="0" xfId="0" applyNumberFormat="1" applyFont="1" applyFill="1" applyBorder="1" applyProtection="1"/>
    <xf numFmtId="4" fontId="7" fillId="0" borderId="0" xfId="0" applyNumberFormat="1" applyFont="1" applyFill="1" applyBorder="1" applyAlignment="1" applyProtection="1">
      <alignment horizontal="left"/>
    </xf>
    <xf numFmtId="4" fontId="4" fillId="0" borderId="0" xfId="0" applyNumberFormat="1" applyFont="1" applyFill="1" applyBorder="1" applyAlignment="1" applyProtection="1">
      <alignment vertical="top"/>
    </xf>
    <xf numFmtId="0" fontId="12" fillId="0" borderId="0" xfId="0" applyFont="1" applyFill="1" applyBorder="1" applyProtection="1">
      <protection locked="0"/>
    </xf>
    <xf numFmtId="0" fontId="4" fillId="0" borderId="0" xfId="0" applyFont="1" applyFill="1" applyBorder="1" applyAlignment="1" applyProtection="1">
      <alignment horizontal="right"/>
      <protection locked="0"/>
    </xf>
    <xf numFmtId="0" fontId="11" fillId="0" borderId="0" xfId="0" applyFont="1" applyFill="1" applyBorder="1" applyAlignment="1" applyProtection="1">
      <alignment horizontal="right"/>
    </xf>
    <xf numFmtId="0" fontId="0" fillId="0" borderId="0" xfId="0" applyFill="1" applyBorder="1" applyProtection="1"/>
    <xf numFmtId="0" fontId="5"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164" fontId="16" fillId="0" borderId="0" xfId="0" applyNumberFormat="1" applyFont="1" applyFill="1" applyBorder="1" applyAlignment="1" applyProtection="1">
      <alignment vertical="center"/>
      <protection locked="0"/>
    </xf>
    <xf numFmtId="164" fontId="13" fillId="0" borderId="0" xfId="0" applyNumberFormat="1" applyFont="1" applyFill="1" applyBorder="1" applyAlignment="1" applyProtection="1">
      <alignment vertical="center"/>
      <protection locked="0"/>
    </xf>
    <xf numFmtId="0" fontId="17" fillId="0" borderId="0" xfId="0" applyFont="1" applyFill="1" applyBorder="1" applyAlignment="1" applyProtection="1">
      <alignment horizontal="left" vertical="center" wrapText="1"/>
    </xf>
    <xf numFmtId="0" fontId="13" fillId="0" borderId="0" xfId="0" applyFont="1" applyFill="1" applyBorder="1" applyAlignment="1" applyProtection="1">
      <alignment vertical="center" wrapText="1"/>
    </xf>
    <xf numFmtId="0" fontId="4" fillId="0" borderId="0" xfId="0" applyFont="1" applyFill="1" applyBorder="1" applyAlignment="1" applyProtection="1">
      <alignment horizontal="center" vertical="distributed"/>
    </xf>
    <xf numFmtId="0" fontId="10" fillId="0" borderId="0" xfId="0" applyFont="1" applyFill="1" applyBorder="1" applyAlignment="1" applyProtection="1">
      <alignment vertical="top"/>
    </xf>
    <xf numFmtId="0" fontId="10" fillId="0" borderId="0" xfId="0" applyFont="1" applyFill="1" applyBorder="1" applyAlignment="1" applyProtection="1">
      <alignment vertical="center"/>
    </xf>
    <xf numFmtId="1" fontId="10" fillId="0" borderId="0" xfId="0" applyNumberFormat="1" applyFont="1" applyFill="1" applyBorder="1" applyAlignment="1" applyProtection="1">
      <alignment vertical="center" wrapText="1"/>
    </xf>
    <xf numFmtId="4" fontId="4" fillId="0" borderId="0" xfId="0" applyNumberFormat="1" applyFont="1" applyFill="1" applyBorder="1" applyAlignment="1" applyProtection="1"/>
    <xf numFmtId="1" fontId="10" fillId="0" borderId="0" xfId="0" applyNumberFormat="1" applyFont="1" applyFill="1" applyBorder="1" applyAlignment="1" applyProtection="1">
      <alignment vertical="center"/>
    </xf>
    <xf numFmtId="0" fontId="9" fillId="0" borderId="0" xfId="0" applyFont="1" applyFill="1" applyBorder="1" applyAlignment="1" applyProtection="1">
      <alignment vertical="center" textRotation="90"/>
    </xf>
    <xf numFmtId="0" fontId="19"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4" fontId="4" fillId="0" borderId="0" xfId="0" applyNumberFormat="1" applyFont="1" applyFill="1" applyBorder="1" applyAlignment="1" applyProtection="1">
      <alignment horizontal="right" vertical="top"/>
    </xf>
    <xf numFmtId="165" fontId="4" fillId="0" borderId="0" xfId="0" applyNumberFormat="1" applyFont="1" applyFill="1" applyBorder="1" applyAlignment="1" applyProtection="1"/>
    <xf numFmtId="1" fontId="10" fillId="0" borderId="0" xfId="0" applyNumberFormat="1" applyFont="1" applyFill="1" applyBorder="1" applyAlignment="1" applyProtection="1">
      <alignment vertical="top"/>
    </xf>
    <xf numFmtId="164" fontId="4" fillId="0" borderId="0" xfId="0" applyNumberFormat="1" applyFont="1" applyFill="1" applyBorder="1" applyAlignment="1" applyProtection="1"/>
    <xf numFmtId="0" fontId="3" fillId="0" borderId="0" xfId="0" applyFont="1" applyFill="1" applyBorder="1" applyAlignment="1" applyProtection="1"/>
    <xf numFmtId="0" fontId="3"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textRotation="90"/>
    </xf>
    <xf numFmtId="0" fontId="4" fillId="0" borderId="0" xfId="0"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2" fontId="12"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textRotation="90"/>
    </xf>
    <xf numFmtId="3" fontId="4" fillId="0" borderId="0" xfId="1"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ill="1" applyBorder="1" applyAlignment="1">
      <alignment vertical="top"/>
    </xf>
    <xf numFmtId="0" fontId="2" fillId="9" borderId="0" xfId="0" applyFont="1" applyFill="1" applyAlignment="1">
      <alignment vertical="top"/>
    </xf>
    <xf numFmtId="0" fontId="0" fillId="9" borderId="0" xfId="0" applyFill="1" applyAlignment="1">
      <alignment vertical="top"/>
    </xf>
    <xf numFmtId="0" fontId="0" fillId="10" borderId="0" xfId="0" applyFill="1" applyAlignment="1">
      <alignment vertical="top"/>
    </xf>
    <xf numFmtId="0" fontId="37" fillId="10" borderId="0" xfId="0" applyFont="1" applyFill="1"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8" fillId="0" borderId="0" xfId="0" applyFont="1" applyAlignment="1">
      <alignment vertical="top"/>
    </xf>
    <xf numFmtId="0" fontId="0" fillId="0" borderId="0" xfId="0" applyFont="1" applyAlignment="1">
      <alignment vertical="top"/>
    </xf>
    <xf numFmtId="0" fontId="13" fillId="0" borderId="0" xfId="0" applyFont="1" applyBorder="1" applyAlignment="1" applyProtection="1">
      <alignment horizontal="center"/>
      <protection locked="0"/>
    </xf>
    <xf numFmtId="0" fontId="11" fillId="0" borderId="0" xfId="0" applyFont="1" applyBorder="1" applyAlignment="1" applyProtection="1">
      <alignment horizontal="center"/>
    </xf>
    <xf numFmtId="1" fontId="18" fillId="4" borderId="2" xfId="0" applyNumberFormat="1" applyFont="1" applyFill="1" applyBorder="1" applyAlignment="1" applyProtection="1">
      <alignment vertical="center"/>
      <protection locked="0"/>
    </xf>
    <xf numFmtId="1" fontId="18" fillId="4" borderId="3" xfId="0" applyNumberFormat="1" applyFont="1" applyFill="1" applyBorder="1" applyAlignment="1" applyProtection="1">
      <alignment vertical="center"/>
      <protection locked="0"/>
    </xf>
    <xf numFmtId="0" fontId="13"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textRotation="90"/>
      <protection locked="0"/>
    </xf>
    <xf numFmtId="0" fontId="14" fillId="0" borderId="0" xfId="0" applyFont="1" applyFill="1" applyBorder="1" applyAlignment="1" applyProtection="1">
      <alignment horizontal="left" vertical="center" wrapText="1"/>
    </xf>
    <xf numFmtId="0" fontId="11" fillId="0" borderId="30" xfId="0" applyFont="1" applyBorder="1" applyAlignment="1" applyProtection="1">
      <alignment horizontal="center"/>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3"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left"/>
      <protection locked="0"/>
    </xf>
    <xf numFmtId="0" fontId="9" fillId="3" borderId="4" xfId="0" applyFont="1" applyFill="1" applyBorder="1" applyAlignment="1" applyProtection="1">
      <alignment horizontal="center" vertical="center" textRotation="90"/>
      <protection locked="0"/>
    </xf>
    <xf numFmtId="0" fontId="9" fillId="3" borderId="7" xfId="0" applyFont="1" applyFill="1" applyBorder="1" applyAlignment="1" applyProtection="1">
      <alignment horizontal="center" vertical="center" textRotation="90"/>
      <protection locked="0"/>
    </xf>
    <xf numFmtId="0" fontId="13" fillId="0" borderId="30" xfId="0" applyFont="1" applyBorder="1" applyAlignment="1" applyProtection="1">
      <alignment horizontal="center"/>
      <protection locked="0"/>
    </xf>
    <xf numFmtId="0" fontId="9" fillId="3" borderId="20" xfId="0" applyFont="1" applyFill="1" applyBorder="1" applyAlignment="1" applyProtection="1">
      <alignment horizontal="center" vertical="center" textRotation="90"/>
      <protection locked="0"/>
    </xf>
    <xf numFmtId="0" fontId="0" fillId="10" borderId="0" xfId="0" applyFont="1" applyFill="1" applyAlignment="1">
      <alignment vertical="top" wrapText="1"/>
    </xf>
    <xf numFmtId="0" fontId="0" fillId="0" borderId="0" xfId="0" applyAlignment="1">
      <alignment vertical="top"/>
    </xf>
    <xf numFmtId="0" fontId="0" fillId="0" borderId="0" xfId="0" applyAlignment="1">
      <alignment horizontal="right" vertical="top"/>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horizontal="center"/>
    </xf>
    <xf numFmtId="0" fontId="19"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10" borderId="45" xfId="0" applyFont="1" applyFill="1" applyBorder="1" applyAlignment="1" applyProtection="1">
      <alignment horizontal="left" vertical="center"/>
    </xf>
    <xf numFmtId="0" fontId="12" fillId="10" borderId="6" xfId="0" applyFont="1" applyFill="1" applyBorder="1" applyAlignment="1" applyProtection="1">
      <alignment horizontal="left" vertical="center"/>
    </xf>
    <xf numFmtId="0" fontId="4" fillId="10" borderId="21" xfId="0" applyFont="1" applyFill="1" applyBorder="1" applyAlignment="1" applyProtection="1">
      <alignment horizontal="left" vertical="center"/>
    </xf>
    <xf numFmtId="0" fontId="4" fillId="10" borderId="22" xfId="0" applyFont="1" applyFill="1" applyBorder="1" applyAlignment="1" applyProtection="1">
      <alignment horizontal="left" vertical="center"/>
    </xf>
    <xf numFmtId="0" fontId="8" fillId="11" borderId="5" xfId="0" applyFont="1" applyFill="1" applyBorder="1" applyAlignment="1" applyProtection="1">
      <alignment horizontal="left" vertical="center"/>
    </xf>
    <xf numFmtId="0" fontId="8" fillId="11" borderId="37" xfId="0" applyFont="1" applyFill="1" applyBorder="1" applyAlignment="1" applyProtection="1">
      <alignment horizontal="left" vertical="center"/>
    </xf>
    <xf numFmtId="0" fontId="8" fillId="11" borderId="38" xfId="0" applyFont="1" applyFill="1" applyBorder="1" applyAlignment="1" applyProtection="1">
      <alignment horizontal="left" vertical="center"/>
    </xf>
    <xf numFmtId="0" fontId="4" fillId="9" borderId="32" xfId="0" applyFont="1" applyFill="1" applyBorder="1" applyAlignment="1" applyProtection="1">
      <alignment horizontal="left" vertical="center"/>
    </xf>
    <xf numFmtId="0" fontId="4" fillId="9" borderId="16" xfId="0" applyFont="1" applyFill="1" applyBorder="1" applyAlignment="1" applyProtection="1">
      <alignment horizontal="left" vertical="center"/>
    </xf>
    <xf numFmtId="0" fontId="19" fillId="6" borderId="0" xfId="0" applyFont="1" applyFill="1" applyBorder="1" applyAlignment="1" applyProtection="1">
      <alignment horizontal="left" vertical="center"/>
    </xf>
    <xf numFmtId="0" fontId="4" fillId="9" borderId="8" xfId="0" applyFont="1" applyFill="1" applyBorder="1" applyAlignment="1" applyProtection="1">
      <alignment horizontal="left" vertical="center"/>
    </xf>
    <xf numFmtId="0" fontId="4" fillId="9" borderId="9" xfId="0" applyFont="1" applyFill="1" applyBorder="1" applyAlignment="1" applyProtection="1">
      <alignment horizontal="left" vertical="center"/>
    </xf>
    <xf numFmtId="0" fontId="4" fillId="9" borderId="12" xfId="0" applyFont="1" applyFill="1" applyBorder="1" applyAlignment="1" applyProtection="1">
      <alignment horizontal="left" vertical="center"/>
    </xf>
    <xf numFmtId="0" fontId="4" fillId="9" borderId="13" xfId="0" applyFont="1" applyFill="1" applyBorder="1" applyAlignment="1" applyProtection="1">
      <alignment horizontal="left" vertical="center"/>
    </xf>
    <xf numFmtId="0" fontId="4" fillId="9" borderId="31" xfId="0" applyFont="1" applyFill="1" applyBorder="1" applyAlignment="1" applyProtection="1">
      <alignment horizontal="left" vertical="center"/>
    </xf>
    <xf numFmtId="0" fontId="4" fillId="9" borderId="10" xfId="0" applyFont="1" applyFill="1" applyBorder="1" applyAlignment="1" applyProtection="1">
      <alignment horizontal="left" vertical="center"/>
    </xf>
    <xf numFmtId="0" fontId="4" fillId="9" borderId="39" xfId="0" applyFont="1" applyFill="1" applyBorder="1" applyAlignment="1" applyProtection="1">
      <alignment horizontal="left" vertical="center"/>
    </xf>
    <xf numFmtId="0" fontId="4" fillId="9" borderId="40" xfId="0" applyFont="1" applyFill="1" applyBorder="1" applyAlignment="1" applyProtection="1">
      <alignment horizontal="left" vertical="center"/>
    </xf>
    <xf numFmtId="0" fontId="4" fillId="9" borderId="43" xfId="0" applyFont="1" applyFill="1" applyBorder="1" applyAlignment="1" applyProtection="1">
      <alignment horizontal="left" vertical="center"/>
    </xf>
    <xf numFmtId="0" fontId="4" fillId="9" borderId="18" xfId="0" applyFont="1" applyFill="1" applyBorder="1" applyAlignment="1" applyProtection="1">
      <alignment horizontal="left" vertical="center"/>
    </xf>
    <xf numFmtId="0" fontId="4" fillId="9" borderId="5" xfId="0" applyFont="1" applyFill="1" applyBorder="1" applyAlignment="1" applyProtection="1">
      <alignment horizontal="left" vertical="center"/>
    </xf>
    <xf numFmtId="0" fontId="4" fillId="9" borderId="6" xfId="0" applyFont="1" applyFill="1" applyBorder="1" applyAlignment="1" applyProtection="1">
      <alignment horizontal="left" vertical="center"/>
    </xf>
    <xf numFmtId="0" fontId="4" fillId="9" borderId="14" xfId="0" applyFont="1" applyFill="1" applyBorder="1" applyAlignment="1" applyProtection="1">
      <alignment horizontal="left" vertical="center"/>
    </xf>
    <xf numFmtId="0" fontId="4" fillId="9" borderId="15" xfId="0" applyFont="1" applyFill="1" applyBorder="1" applyAlignment="1" applyProtection="1">
      <alignment horizontal="left" vertical="center"/>
    </xf>
    <xf numFmtId="0" fontId="34" fillId="0" borderId="0" xfId="0" applyFont="1" applyAlignment="1">
      <alignment horizontal="right" vertical="top"/>
    </xf>
    <xf numFmtId="0" fontId="24" fillId="0" borderId="0" xfId="0" applyFont="1" applyBorder="1" applyAlignment="1">
      <alignment horizontal="left" vertical="center"/>
    </xf>
    <xf numFmtId="0" fontId="24" fillId="0" borderId="67" xfId="0" applyFont="1" applyBorder="1" applyAlignment="1">
      <alignment horizontal="left" vertical="center"/>
    </xf>
    <xf numFmtId="0" fontId="24" fillId="0" borderId="64" xfId="0" applyFont="1" applyBorder="1" applyAlignment="1">
      <alignment horizontal="left" vertical="center"/>
    </xf>
    <xf numFmtId="0" fontId="24" fillId="0" borderId="68" xfId="0" applyFont="1" applyBorder="1" applyAlignment="1">
      <alignment horizontal="left" vertical="center"/>
    </xf>
    <xf numFmtId="0" fontId="24" fillId="0" borderId="65" xfId="0" applyFont="1" applyBorder="1" applyAlignment="1">
      <alignment horizontal="left" vertical="center"/>
    </xf>
    <xf numFmtId="0" fontId="23" fillId="0" borderId="0" xfId="0" applyFont="1" applyAlignment="1">
      <alignment horizontal="left" vertical="top" wrapText="1"/>
    </xf>
    <xf numFmtId="0" fontId="39" fillId="0" borderId="0" xfId="0" applyFont="1" applyBorder="1" applyProtection="1">
      <protection locked="0"/>
    </xf>
    <xf numFmtId="0" fontId="40" fillId="0" borderId="0" xfId="0" applyFont="1" applyBorder="1" applyProtection="1">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70819160731402"/>
          <c:y val="0.14728101123858034"/>
          <c:w val="0.57474406106706966"/>
          <c:h val="0.75479261917160045"/>
        </c:manualLayout>
      </c:layout>
      <c:pieChart>
        <c:varyColors val="1"/>
        <c:ser>
          <c:idx val="0"/>
          <c:order val="0"/>
          <c:dPt>
            <c:idx val="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4-A01B-4B98-B0CA-F05963D6D5AB}"/>
              </c:ext>
            </c:extLst>
          </c:dPt>
          <c:dPt>
            <c:idx val="1"/>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6-A01B-4B98-B0CA-F05963D6D5AB}"/>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8-A01B-4B98-B0CA-F05963D6D5AB}"/>
              </c:ext>
            </c:extLst>
          </c:dPt>
          <c:dPt>
            <c:idx val="3"/>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A-A01B-4B98-B0CA-F05963D6D5AB}"/>
              </c:ext>
            </c:extLst>
          </c:dPt>
          <c:dPt>
            <c:idx val="4"/>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C-A01B-4B98-B0CA-F05963D6D5AB}"/>
              </c:ext>
            </c:extLst>
          </c:dPt>
          <c:dPt>
            <c:idx val="5"/>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0E-A01B-4B98-B0CA-F05963D6D5AB}"/>
              </c:ext>
            </c:extLst>
          </c:dPt>
          <c:dPt>
            <c:idx val="6"/>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10-A01B-4B98-B0CA-F05963D6D5AB}"/>
              </c:ext>
            </c:extLst>
          </c:dPt>
          <c:dPt>
            <c:idx val="7"/>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12-A01B-4B98-B0CA-F05963D6D5AB}"/>
              </c:ext>
            </c:extLst>
          </c:dPt>
          <c:dLbls>
            <c:dLbl>
              <c:idx val="0"/>
              <c:layout>
                <c:manualLayout>
                  <c:x val="-1.269884742668121E-3"/>
                  <c:y val="2.807961504811898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01B-4B98-B0CA-F05963D6D5AB}"/>
                </c:ext>
              </c:extLst>
            </c:dLbl>
            <c:dLbl>
              <c:idx val="1"/>
              <c:layout>
                <c:manualLayout>
                  <c:x val="7.4644756361976492E-3"/>
                  <c:y val="-4.321595217264508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01B-4B98-B0CA-F05963D6D5AB}"/>
                </c:ext>
              </c:extLst>
            </c:dLbl>
            <c:dLbl>
              <c:idx val="2"/>
              <c:layout>
                <c:manualLayout>
                  <c:x val="8.0989615428506013E-3"/>
                  <c:y val="-9.0336103820355795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01B-4B98-B0CA-F05963D6D5AB}"/>
                </c:ext>
              </c:extLst>
            </c:dLbl>
            <c:dLbl>
              <c:idx val="3"/>
              <c:layout>
                <c:manualLayout>
                  <c:x val="-6.4711272573935471E-4"/>
                  <c:y val="-4.1364019144876397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01B-4B98-B0CA-F05963D6D5AB}"/>
                </c:ext>
              </c:extLst>
            </c:dLbl>
            <c:dLbl>
              <c:idx val="4"/>
              <c:layout>
                <c:manualLayout>
                  <c:x val="1.6477857878475798E-2"/>
                  <c:y val="9.0309238788628199E-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A01B-4B98-B0CA-F05963D6D5AB}"/>
                </c:ext>
              </c:extLst>
            </c:dLbl>
            <c:dLbl>
              <c:idx val="5"/>
              <c:layout>
                <c:manualLayout>
                  <c:x val="5.4188797975948024E-3"/>
                  <c:y val="-1.214313886431228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01B-4B98-B0CA-F05963D6D5AB}"/>
                </c:ext>
              </c:extLst>
            </c:dLbl>
            <c:dLbl>
              <c:idx val="6"/>
              <c:layout>
                <c:manualLayout>
                  <c:x val="3.7114104300299041E-3"/>
                  <c:y val="1.066399462749570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A01B-4B98-B0CA-F05963D6D5AB}"/>
                </c:ext>
              </c:extLst>
            </c:dLbl>
            <c:dLbl>
              <c:idx val="7"/>
              <c:layout>
                <c:manualLayout>
                  <c:x val="3.3396855259209624E-3"/>
                  <c:y val="-1.782093784311008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A01B-4B98-B0CA-F05963D6D5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('Berechnung Betrieb'!$L$10:$L$14,'Berechnung Betrieb'!$L$26:$L$28)</c:f>
              <c:strCache>
                <c:ptCount val="8"/>
                <c:pt idx="0">
                  <c:v>Tellerrücklauf</c:v>
                </c:pt>
                <c:pt idx="1">
                  <c:v>Flüssigkeiten</c:v>
                </c:pt>
                <c:pt idx="2">
                  <c:v>Milch &amp; Kaffee</c:v>
                </c:pt>
                <c:pt idx="3">
                  <c:v>Verpackte Lebensmittel</c:v>
                </c:pt>
                <c:pt idx="4">
                  <c:v>Anderes</c:v>
                </c:pt>
                <c:pt idx="5">
                  <c:v>Küche - Überproduktion</c:v>
                </c:pt>
                <c:pt idx="6">
                  <c:v>Küche - Flüssigkeiten </c:v>
                </c:pt>
                <c:pt idx="7">
                  <c:v>Küche - Anderes</c:v>
                </c:pt>
              </c:strCache>
            </c:strRef>
          </c:cat>
          <c:val>
            <c:numRef>
              <c:f>('Berechnung Betrieb'!$O$10:$O$14,'Berechnung Betrieb'!$O$26:$O$28)</c:f>
              <c:numCache>
                <c:formatCode>#,##0</c:formatCode>
                <c:ptCount val="8"/>
                <c:pt idx="0">
                  <c:v>55.755395683453237</c:v>
                </c:pt>
                <c:pt idx="1">
                  <c:v>11.604316546762588</c:v>
                </c:pt>
                <c:pt idx="2">
                  <c:v>34.89208633093525</c:v>
                </c:pt>
                <c:pt idx="3">
                  <c:v>17.266187050359711</c:v>
                </c:pt>
                <c:pt idx="4">
                  <c:v>15.107913669064748</c:v>
                </c:pt>
                <c:pt idx="5">
                  <c:v>13.338129496402878</c:v>
                </c:pt>
                <c:pt idx="6">
                  <c:v>12.949640287769784</c:v>
                </c:pt>
                <c:pt idx="7">
                  <c:v>7.1942446043165464</c:v>
                </c:pt>
              </c:numCache>
            </c:numRef>
          </c:val>
          <c:extLst>
            <c:ext xmlns:c16="http://schemas.microsoft.com/office/drawing/2014/chart" uri="{C3380CC4-5D6E-409C-BE32-E72D297353CC}">
              <c16:uniqueId val="{00000013-A01B-4B98-B0CA-F05963D6D5AB}"/>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74288077156036"/>
          <c:y val="0.23571454161701597"/>
          <c:w val="0.32571192284396405"/>
          <c:h val="0.504831732828648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92661487783826"/>
          <c:y val="0.14523416860413579"/>
          <c:w val="0.86454790466627918"/>
          <c:h val="0.71748903468916769"/>
        </c:manualLayout>
      </c:layout>
      <c:barChart>
        <c:barDir val="col"/>
        <c:grouping val="stacked"/>
        <c:varyColors val="0"/>
        <c:ser>
          <c:idx val="0"/>
          <c:order val="0"/>
          <c:tx>
            <c:strRef>
              <c:f>'Berechnung Betrieb'!$L$32</c:f>
              <c:strCache>
                <c:ptCount val="1"/>
                <c:pt idx="0">
                  <c:v>Tellerrücklauf</c:v>
                </c:pt>
              </c:strCache>
            </c:strRef>
          </c:tx>
          <c:spPr>
            <a:solidFill>
              <a:schemeClr val="accent1">
                <a:lumMod val="50000"/>
              </a:schemeClr>
            </a:solidFill>
            <a:ln>
              <a:noFill/>
            </a:ln>
            <a:effectLst/>
          </c:spPr>
          <c:invertIfNegative val="0"/>
          <c:cat>
            <c:strRef>
              <c:f>'Berechnung Betrieb'!$L$33:$L$36</c:f>
              <c:strCache>
                <c:ptCount val="4"/>
                <c:pt idx="0">
                  <c:v>Morgen</c:v>
                </c:pt>
                <c:pt idx="1">
                  <c:v>Mittag</c:v>
                </c:pt>
                <c:pt idx="2">
                  <c:v>Abend</c:v>
                </c:pt>
                <c:pt idx="3">
                  <c:v>Küche</c:v>
                </c:pt>
              </c:strCache>
            </c:strRef>
          </c:cat>
          <c:val>
            <c:numRef>
              <c:f>('Berechnung Betrieb'!$O$33,'Berechnung Betrieb'!$O$34,'Berechnung Betrieb'!$O$35,'Berechnung Betrieb'!$O$36)</c:f>
              <c:numCache>
                <c:formatCode>#,##0</c:formatCode>
                <c:ptCount val="4"/>
                <c:pt idx="0">
                  <c:v>31.026785714285719</c:v>
                </c:pt>
                <c:pt idx="1">
                  <c:v>97.815126050420162</c:v>
                </c:pt>
                <c:pt idx="2">
                  <c:v>15.561959654178672</c:v>
                </c:pt>
              </c:numCache>
            </c:numRef>
          </c:val>
          <c:extLst>
            <c:ext xmlns:c16="http://schemas.microsoft.com/office/drawing/2014/chart" uri="{C3380CC4-5D6E-409C-BE32-E72D297353CC}">
              <c16:uniqueId val="{00000000-5F17-494C-A4D0-D162FBF8198C}"/>
            </c:ext>
          </c:extLst>
        </c:ser>
        <c:ser>
          <c:idx val="1"/>
          <c:order val="1"/>
          <c:tx>
            <c:strRef>
              <c:f>'Berechnung Betrieb'!$L$39</c:f>
              <c:strCache>
                <c:ptCount val="1"/>
                <c:pt idx="0">
                  <c:v>Flüssigkeit</c:v>
                </c:pt>
              </c:strCache>
            </c:strRef>
          </c:tx>
          <c:spPr>
            <a:solidFill>
              <a:schemeClr val="accent1">
                <a:lumMod val="75000"/>
              </a:schemeClr>
            </a:solidFill>
            <a:ln>
              <a:noFill/>
            </a:ln>
            <a:effectLst/>
          </c:spPr>
          <c:invertIfNegative val="0"/>
          <c:val>
            <c:numRef>
              <c:f>'Berechnung Betrieb'!$O$40:$O$43</c:f>
              <c:numCache>
                <c:formatCode>#,##0</c:formatCode>
                <c:ptCount val="4"/>
                <c:pt idx="0">
                  <c:v>0</c:v>
                </c:pt>
                <c:pt idx="1">
                  <c:v>11.478991596638656</c:v>
                </c:pt>
                <c:pt idx="2">
                  <c:v>26.801152737752162</c:v>
                </c:pt>
              </c:numCache>
            </c:numRef>
          </c:val>
          <c:extLst>
            <c:ext xmlns:c16="http://schemas.microsoft.com/office/drawing/2014/chart" uri="{C3380CC4-5D6E-409C-BE32-E72D297353CC}">
              <c16:uniqueId val="{00000001-5F17-494C-A4D0-D162FBF8198C}"/>
            </c:ext>
          </c:extLst>
        </c:ser>
        <c:ser>
          <c:idx val="2"/>
          <c:order val="2"/>
          <c:tx>
            <c:strRef>
              <c:f>'Berechnung Betrieb'!$L$46</c:f>
              <c:strCache>
                <c:ptCount val="1"/>
                <c:pt idx="0">
                  <c:v>Milch &amp; Kaffee</c:v>
                </c:pt>
              </c:strCache>
            </c:strRef>
          </c:tx>
          <c:spPr>
            <a:solidFill>
              <a:schemeClr val="accent1">
                <a:lumMod val="75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5F17-494C-A4D0-D162FBF8198C}"/>
              </c:ext>
            </c:extLst>
          </c:dPt>
          <c:val>
            <c:numRef>
              <c:f>'Berechnung Betrieb'!$O$47:$O$50</c:f>
              <c:numCache>
                <c:formatCode>#,##0</c:formatCode>
                <c:ptCount val="4"/>
                <c:pt idx="0">
                  <c:v>40.625</c:v>
                </c:pt>
                <c:pt idx="1">
                  <c:v>10.588235294117647</c:v>
                </c:pt>
                <c:pt idx="2">
                  <c:v>69.164265129683002</c:v>
                </c:pt>
              </c:numCache>
            </c:numRef>
          </c:val>
          <c:extLst>
            <c:ext xmlns:c16="http://schemas.microsoft.com/office/drawing/2014/chart" uri="{C3380CC4-5D6E-409C-BE32-E72D297353CC}">
              <c16:uniqueId val="{00000002-5F17-494C-A4D0-D162FBF8198C}"/>
            </c:ext>
          </c:extLst>
        </c:ser>
        <c:ser>
          <c:idx val="3"/>
          <c:order val="3"/>
          <c:tx>
            <c:strRef>
              <c:f>'Berechnung Betrieb'!$L$53</c:f>
              <c:strCache>
                <c:ptCount val="1"/>
                <c:pt idx="0">
                  <c:v>Verpackte LM</c:v>
                </c:pt>
              </c:strCache>
            </c:strRef>
          </c:tx>
          <c:spPr>
            <a:solidFill>
              <a:schemeClr val="accent1">
                <a:lumMod val="40000"/>
                <a:lumOff val="60000"/>
              </a:schemeClr>
            </a:solidFill>
            <a:ln>
              <a:noFill/>
            </a:ln>
            <a:effectLst/>
          </c:spPr>
          <c:invertIfNegative val="0"/>
          <c:val>
            <c:numRef>
              <c:f>'Berechnung Betrieb'!$O$54:$O$57</c:f>
              <c:numCache>
                <c:formatCode>#,##0.000</c:formatCode>
                <c:ptCount val="4"/>
                <c:pt idx="0">
                  <c:v>20.089285714285715</c:v>
                </c:pt>
                <c:pt idx="1">
                  <c:v>8.4033613445378155</c:v>
                </c:pt>
                <c:pt idx="2">
                  <c:v>28.818443804034583</c:v>
                </c:pt>
              </c:numCache>
            </c:numRef>
          </c:val>
          <c:extLst>
            <c:ext xmlns:c16="http://schemas.microsoft.com/office/drawing/2014/chart" uri="{C3380CC4-5D6E-409C-BE32-E72D297353CC}">
              <c16:uniqueId val="{00000003-5F17-494C-A4D0-D162FBF8198C}"/>
            </c:ext>
          </c:extLst>
        </c:ser>
        <c:ser>
          <c:idx val="4"/>
          <c:order val="4"/>
          <c:tx>
            <c:strRef>
              <c:f>'Berechnung Betrieb'!$L$60</c:f>
              <c:strCache>
                <c:ptCount val="1"/>
                <c:pt idx="0">
                  <c:v>Anderes</c:v>
                </c:pt>
              </c:strCache>
            </c:strRef>
          </c:tx>
          <c:spPr>
            <a:solidFill>
              <a:schemeClr val="accent1">
                <a:lumMod val="20000"/>
                <a:lumOff val="80000"/>
              </a:schemeClr>
            </a:solidFill>
            <a:ln>
              <a:noFill/>
            </a:ln>
            <a:effectLst/>
          </c:spPr>
          <c:invertIfNegative val="0"/>
          <c:val>
            <c:numRef>
              <c:f>'Berechnung Betrieb'!$O$61:$O$64</c:f>
              <c:numCache>
                <c:formatCode>#,##0.000</c:formatCode>
                <c:ptCount val="4"/>
                <c:pt idx="0">
                  <c:v>11.160714285714286</c:v>
                </c:pt>
                <c:pt idx="1">
                  <c:v>13.445378151260504</c:v>
                </c:pt>
                <c:pt idx="2">
                  <c:v>23.054755043227665</c:v>
                </c:pt>
              </c:numCache>
            </c:numRef>
          </c:val>
          <c:extLst>
            <c:ext xmlns:c16="http://schemas.microsoft.com/office/drawing/2014/chart" uri="{C3380CC4-5D6E-409C-BE32-E72D297353CC}">
              <c16:uniqueId val="{00000004-5F17-494C-A4D0-D162FBF8198C}"/>
            </c:ext>
          </c:extLst>
        </c:ser>
        <c:ser>
          <c:idx val="5"/>
          <c:order val="5"/>
          <c:tx>
            <c:strRef>
              <c:f>'Berechnung Betrieb'!$L$26</c:f>
              <c:strCache>
                <c:ptCount val="1"/>
                <c:pt idx="0">
                  <c:v>Küche - Überproduktion</c:v>
                </c:pt>
              </c:strCache>
            </c:strRef>
          </c:tx>
          <c:spPr>
            <a:solidFill>
              <a:schemeClr val="accent3">
                <a:lumMod val="50000"/>
              </a:schemeClr>
            </a:solidFill>
            <a:ln>
              <a:noFill/>
            </a:ln>
            <a:effectLst/>
          </c:spPr>
          <c:invertIfNegative val="0"/>
          <c:val>
            <c:numRef>
              <c:f>('Berechnung Betrieb'!$P$26,'Berechnung Betrieb'!$P$26,'Berechnung Betrieb'!$P$26,'Berechnung Betrieb'!$O$26)</c:f>
              <c:numCache>
                <c:formatCode>General</c:formatCode>
                <c:ptCount val="4"/>
                <c:pt idx="3" formatCode="#,##0">
                  <c:v>13.338129496402878</c:v>
                </c:pt>
              </c:numCache>
            </c:numRef>
          </c:val>
          <c:extLst>
            <c:ext xmlns:c16="http://schemas.microsoft.com/office/drawing/2014/chart" uri="{C3380CC4-5D6E-409C-BE32-E72D297353CC}">
              <c16:uniqueId val="{00000005-5F17-494C-A4D0-D162FBF8198C}"/>
            </c:ext>
          </c:extLst>
        </c:ser>
        <c:ser>
          <c:idx val="6"/>
          <c:order val="6"/>
          <c:tx>
            <c:strRef>
              <c:f>'Berechnung Betrieb'!$L$27</c:f>
              <c:strCache>
                <c:ptCount val="1"/>
                <c:pt idx="0">
                  <c:v>Küche - Flüssigkeiten </c:v>
                </c:pt>
              </c:strCache>
            </c:strRef>
          </c:tx>
          <c:spPr>
            <a:solidFill>
              <a:schemeClr val="accent3">
                <a:lumMod val="75000"/>
              </a:schemeClr>
            </a:solidFill>
            <a:ln>
              <a:noFill/>
            </a:ln>
            <a:effectLst/>
          </c:spPr>
          <c:invertIfNegative val="0"/>
          <c:val>
            <c:numRef>
              <c:f>('Berechnung Betrieb'!$P$27,'Berechnung Betrieb'!$P$27,'Berechnung Betrieb'!$P$27,'Berechnung Betrieb'!$O$27)</c:f>
              <c:numCache>
                <c:formatCode>General</c:formatCode>
                <c:ptCount val="4"/>
                <c:pt idx="3" formatCode="#,##0">
                  <c:v>12.949640287769784</c:v>
                </c:pt>
              </c:numCache>
            </c:numRef>
          </c:val>
          <c:extLst>
            <c:ext xmlns:c16="http://schemas.microsoft.com/office/drawing/2014/chart" uri="{C3380CC4-5D6E-409C-BE32-E72D297353CC}">
              <c16:uniqueId val="{00000006-5F17-494C-A4D0-D162FBF8198C}"/>
            </c:ext>
          </c:extLst>
        </c:ser>
        <c:ser>
          <c:idx val="7"/>
          <c:order val="7"/>
          <c:tx>
            <c:strRef>
              <c:f>'Berechnung Betrieb'!$L$28</c:f>
              <c:strCache>
                <c:ptCount val="1"/>
                <c:pt idx="0">
                  <c:v>Küche - Anderes</c:v>
                </c:pt>
              </c:strCache>
            </c:strRef>
          </c:tx>
          <c:spPr>
            <a:solidFill>
              <a:schemeClr val="accent3">
                <a:lumMod val="60000"/>
                <a:lumOff val="40000"/>
              </a:schemeClr>
            </a:solidFill>
            <a:ln>
              <a:noFill/>
            </a:ln>
            <a:effectLst/>
          </c:spPr>
          <c:invertIfNegative val="0"/>
          <c:val>
            <c:numRef>
              <c:f>('Berechnung Betrieb'!$P$28,'Berechnung Betrieb'!$P$28,'Berechnung Betrieb'!$P$28,'Berechnung Betrieb'!$O$28)</c:f>
              <c:numCache>
                <c:formatCode>General</c:formatCode>
                <c:ptCount val="4"/>
                <c:pt idx="3" formatCode="#,##0">
                  <c:v>7.1942446043165464</c:v>
                </c:pt>
              </c:numCache>
            </c:numRef>
          </c:val>
          <c:extLst>
            <c:ext xmlns:c16="http://schemas.microsoft.com/office/drawing/2014/chart" uri="{C3380CC4-5D6E-409C-BE32-E72D297353CC}">
              <c16:uniqueId val="{00000007-5F17-494C-A4D0-D162FBF8198C}"/>
            </c:ext>
          </c:extLst>
        </c:ser>
        <c:dLbls>
          <c:showLegendKey val="0"/>
          <c:showVal val="0"/>
          <c:showCatName val="0"/>
          <c:showSerName val="0"/>
          <c:showPercent val="0"/>
          <c:showBubbleSize val="0"/>
        </c:dLbls>
        <c:gapWidth val="55"/>
        <c:overlap val="100"/>
        <c:axId val="726122136"/>
        <c:axId val="726119184"/>
      </c:barChart>
      <c:catAx>
        <c:axId val="726122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26119184"/>
        <c:crosses val="autoZero"/>
        <c:auto val="1"/>
        <c:lblAlgn val="ctr"/>
        <c:lblOffset val="100"/>
        <c:noMultiLvlLbl val="0"/>
      </c:catAx>
      <c:valAx>
        <c:axId val="726119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sz="900"/>
                  <a:t>[g/Teller]</a:t>
                </a:r>
              </a:p>
            </c:rich>
          </c:tx>
          <c:layout>
            <c:manualLayout>
              <c:xMode val="edge"/>
              <c:yMode val="edge"/>
              <c:x val="2.2469857934424877E-2"/>
              <c:y val="0.3938305319993786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26122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6</xdr:col>
      <xdr:colOff>55207</xdr:colOff>
      <xdr:row>4</xdr:row>
      <xdr:rowOff>185304</xdr:rowOff>
    </xdr:from>
    <xdr:ext cx="203411" cy="196850"/>
    <xdr:pic>
      <xdr:nvPicPr>
        <xdr:cNvPr id="15" name="Grafik 14" descr="Kochmütze, Küchenchef, Besteck, Essen, Gabel, Messe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2607" y="966354"/>
          <a:ext cx="203411" cy="196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203200</xdr:colOff>
      <xdr:row>4</xdr:row>
      <xdr:rowOff>19050</xdr:rowOff>
    </xdr:from>
    <xdr:ext cx="335973" cy="171450"/>
    <xdr:pic>
      <xdr:nvPicPr>
        <xdr:cNvPr id="17" name="Grafik 16" descr="Auto, Automobil, Verkehr, Fahrzeug, Transport, Servic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21050" y="800100"/>
          <a:ext cx="335973"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3174</xdr:colOff>
      <xdr:row>7</xdr:row>
      <xdr:rowOff>85724</xdr:rowOff>
    </xdr:from>
    <xdr:to>
      <xdr:col>9</xdr:col>
      <xdr:colOff>1352549</xdr:colOff>
      <xdr:row>25</xdr:row>
      <xdr:rowOff>114299</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25</xdr:row>
      <xdr:rowOff>137504</xdr:rowOff>
    </xdr:from>
    <xdr:to>
      <xdr:col>9</xdr:col>
      <xdr:colOff>1323975</xdr:colOff>
      <xdr:row>44</xdr:row>
      <xdr:rowOff>142874</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0.82231</cdr:x>
      <cdr:y>0.91957</cdr:y>
    </cdr:from>
    <cdr:to>
      <cdr:x>1</cdr:x>
      <cdr:y>1</cdr:y>
    </cdr:to>
    <cdr:sp macro="" textlink="">
      <cdr:nvSpPr>
        <cdr:cNvPr id="2" name="Textfeld 1"/>
        <cdr:cNvSpPr txBox="1"/>
      </cdr:nvSpPr>
      <cdr:spPr>
        <a:xfrm xmlns:a="http://schemas.openxmlformats.org/drawingml/2006/main">
          <a:off x="2527300" y="2178050"/>
          <a:ext cx="5461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800">
              <a:latin typeface="+mj-lt"/>
              <a:cs typeface="Calibri" panose="020F0502020204030204" pitchFamily="34" charset="0"/>
            </a:rPr>
            <a:t>Grafik</a:t>
          </a:r>
          <a:r>
            <a:rPr lang="de-CH" sz="800" baseline="0">
              <a:latin typeface="+mj-lt"/>
              <a:cs typeface="Calibri" panose="020F0502020204030204" pitchFamily="34" charset="0"/>
            </a:rPr>
            <a:t> 1</a:t>
          </a:r>
          <a:endParaRPr lang="de-CH" sz="800">
            <a:latin typeface="+mj-lt"/>
            <a:cs typeface="Calibri" panose="020F0502020204030204" pitchFamily="34" charset="0"/>
          </a:endParaRPr>
        </a:p>
      </cdr:txBody>
    </cdr:sp>
  </cdr:relSizeAnchor>
  <cdr:relSizeAnchor xmlns:cdr="http://schemas.openxmlformats.org/drawingml/2006/chartDrawing">
    <cdr:from>
      <cdr:x>0</cdr:x>
      <cdr:y>0.00518</cdr:y>
    </cdr:from>
    <cdr:to>
      <cdr:x>1</cdr:x>
      <cdr:y>0.1151</cdr:y>
    </cdr:to>
    <cdr:sp macro="" textlink="">
      <cdr:nvSpPr>
        <cdr:cNvPr id="3" name="Textfeld 2"/>
        <cdr:cNvSpPr txBox="1"/>
      </cdr:nvSpPr>
      <cdr:spPr>
        <a:xfrm xmlns:a="http://schemas.openxmlformats.org/drawingml/2006/main">
          <a:off x="0" y="16616"/>
          <a:ext cx="4292600" cy="3528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de-CH" sz="1100" b="1" i="0" baseline="0">
              <a:effectLst/>
              <a:latin typeface="+mn-lt"/>
              <a:ea typeface="+mn-ea"/>
              <a:cs typeface="+mn-cs"/>
            </a:rPr>
            <a:t>Lebensmittelverluste je Kategorie </a:t>
          </a:r>
          <a:r>
            <a:rPr lang="de-CH" sz="1050" b="1" i="0" baseline="0">
              <a:effectLst/>
              <a:latin typeface="+mn-lt"/>
              <a:ea typeface="+mn-ea"/>
              <a:cs typeface="+mn-cs"/>
            </a:rPr>
            <a:t>[%]</a:t>
          </a:r>
          <a:endParaRPr lang="de-CH" sz="1050">
            <a:effectLst/>
          </a:endParaRPr>
        </a:p>
        <a:p xmlns:a="http://schemas.openxmlformats.org/drawingml/2006/main">
          <a:endParaRPr lang="de-CH" sz="1100"/>
        </a:p>
      </cdr:txBody>
    </cdr:sp>
  </cdr:relSizeAnchor>
</c:userShapes>
</file>

<file path=xl/drawings/drawing3.xml><?xml version="1.0" encoding="utf-8"?>
<c:userShapes xmlns:c="http://schemas.openxmlformats.org/drawingml/2006/chart">
  <cdr:relSizeAnchor xmlns:cdr="http://schemas.openxmlformats.org/drawingml/2006/chartDrawing">
    <cdr:from>
      <cdr:x>0.85052</cdr:x>
      <cdr:y>0.9252</cdr:y>
    </cdr:from>
    <cdr:to>
      <cdr:x>1</cdr:x>
      <cdr:y>0.99769</cdr:y>
    </cdr:to>
    <cdr:sp macro="" textlink="">
      <cdr:nvSpPr>
        <cdr:cNvPr id="2" name="Textfeld 1"/>
        <cdr:cNvSpPr txBox="1"/>
      </cdr:nvSpPr>
      <cdr:spPr>
        <a:xfrm xmlns:a="http://schemas.openxmlformats.org/drawingml/2006/main">
          <a:off x="3143250" y="2199298"/>
          <a:ext cx="552450" cy="1723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800">
              <a:latin typeface="+mj-lt"/>
              <a:cs typeface="Calibri" panose="020F0502020204030204" pitchFamily="34" charset="0"/>
            </a:rPr>
            <a:t>Grafik 2</a:t>
          </a:r>
        </a:p>
      </cdr:txBody>
    </cdr:sp>
  </cdr:relSizeAnchor>
  <cdr:relSizeAnchor xmlns:cdr="http://schemas.openxmlformats.org/drawingml/2006/chartDrawing">
    <cdr:from>
      <cdr:x>0.01007</cdr:x>
      <cdr:y>0.02372</cdr:y>
    </cdr:from>
    <cdr:to>
      <cdr:x>1</cdr:x>
      <cdr:y>0.10929</cdr:y>
    </cdr:to>
    <cdr:sp macro="" textlink="">
      <cdr:nvSpPr>
        <cdr:cNvPr id="4" name="Textfeld 3"/>
        <cdr:cNvSpPr txBox="1"/>
      </cdr:nvSpPr>
      <cdr:spPr>
        <a:xfrm xmlns:a="http://schemas.openxmlformats.org/drawingml/2006/main">
          <a:off x="57150" y="75599"/>
          <a:ext cx="5619750" cy="272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de-CH" sz="1100" b="1" i="0" baseline="0">
              <a:effectLst/>
              <a:latin typeface="+mn-lt"/>
              <a:ea typeface="+mn-ea"/>
              <a:cs typeface="+mn-cs"/>
            </a:rPr>
            <a:t>Lebensmittelverluste je Kategorie je Tageszeit </a:t>
          </a:r>
          <a:r>
            <a:rPr lang="de-CH" sz="900" b="1" i="0" baseline="0">
              <a:effectLst/>
              <a:latin typeface="+mn-lt"/>
              <a:ea typeface="+mn-ea"/>
              <a:cs typeface="+mn-cs"/>
            </a:rPr>
            <a:t>[g/Teller]</a:t>
          </a:r>
          <a:endParaRPr lang="de-CH" sz="900">
            <a:effectLst/>
          </a:endParaRPr>
        </a:p>
        <a:p xmlns:a="http://schemas.openxmlformats.org/drawingml/2006/main">
          <a:pPr algn="ctr"/>
          <a:endParaRPr lang="de-CH" sz="1100"/>
        </a:p>
      </cdr:txBody>
    </cdr:sp>
  </cdr:relSizeAnchor>
</c:userShapes>
</file>

<file path=xl/theme/theme1.xml><?xml version="1.0" encoding="utf-8"?>
<a:theme xmlns:a="http://schemas.openxmlformats.org/drawingml/2006/main" name="Stadt Zürich">
  <a:themeElements>
    <a:clrScheme name="Stadt Zuerich">
      <a:dk1>
        <a:sysClr val="windowText" lastClr="000000"/>
      </a:dk1>
      <a:lt1>
        <a:sysClr val="window" lastClr="FFFFFF"/>
      </a:lt1>
      <a:dk2>
        <a:srgbClr val="1F497D"/>
      </a:dk2>
      <a:lt2>
        <a:srgbClr val="EEECE1"/>
      </a:lt2>
      <a:accent1>
        <a:srgbClr val="0063BE"/>
      </a:accent1>
      <a:accent2>
        <a:srgbClr val="FF0000"/>
      </a:accent2>
      <a:accent3>
        <a:srgbClr val="00FF00"/>
      </a:accent3>
      <a:accent4>
        <a:srgbClr val="008000"/>
      </a:accent4>
      <a:accent5>
        <a:srgbClr val="9999FF"/>
      </a:accent5>
      <a:accent6>
        <a:srgbClr val="FFFF00"/>
      </a:accent6>
      <a:hlink>
        <a:srgbClr val="0000BF"/>
      </a:hlink>
      <a:folHlink>
        <a:srgbClr val="800080"/>
      </a:folHlink>
    </a:clrScheme>
    <a:fontScheme name="Stadt Zuerich">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S127"/>
  <sheetViews>
    <sheetView tabSelected="1" zoomScale="77" zoomScaleNormal="77" workbookViewId="0">
      <selection activeCell="D9" sqref="D9"/>
    </sheetView>
  </sheetViews>
  <sheetFormatPr baseColWidth="10" defaultColWidth="11.625" defaultRowHeight="12.75" x14ac:dyDescent="0.2"/>
  <cols>
    <col min="1" max="1" width="3.875" style="10" bestFit="1" customWidth="1"/>
    <col min="2" max="2" width="25" style="10" bestFit="1" customWidth="1"/>
    <col min="3" max="3" width="33" style="10" bestFit="1" customWidth="1"/>
    <col min="4" max="9" width="14" style="10" customWidth="1"/>
    <col min="10" max="10" width="14" style="53" customWidth="1"/>
    <col min="11" max="11" width="4.75" style="10" customWidth="1"/>
    <col min="12" max="12" width="25.625" style="10" customWidth="1"/>
    <col min="13" max="16384" width="11.625" style="10"/>
  </cols>
  <sheetData>
    <row r="1" spans="1:19" ht="18.75" x14ac:dyDescent="0.25">
      <c r="B1" s="394" t="s">
        <v>109</v>
      </c>
    </row>
    <row r="2" spans="1:19" ht="19.5" x14ac:dyDescent="0.3">
      <c r="B2" s="393" t="s">
        <v>110</v>
      </c>
    </row>
    <row r="3" spans="1:19" s="6" customFormat="1" ht="20.25" customHeight="1" x14ac:dyDescent="0.25">
      <c r="B3" s="7"/>
      <c r="C3" s="331"/>
      <c r="D3" s="331"/>
      <c r="E3" s="331"/>
      <c r="G3" s="7"/>
      <c r="H3" s="332"/>
      <c r="I3" s="332"/>
      <c r="J3" s="332"/>
      <c r="K3" s="8"/>
      <c r="L3" s="275"/>
      <c r="M3" s="8"/>
      <c r="N3" s="8"/>
      <c r="O3" s="8"/>
      <c r="P3" s="8"/>
      <c r="Q3" s="8"/>
    </row>
    <row r="4" spans="1:19" s="6" customFormat="1" ht="20.25" customHeight="1" x14ac:dyDescent="0.25">
      <c r="B4" s="7" t="s">
        <v>17</v>
      </c>
      <c r="C4" s="348" t="s">
        <v>75</v>
      </c>
      <c r="D4" s="348"/>
      <c r="E4" s="348"/>
      <c r="G4" s="7" t="s">
        <v>18</v>
      </c>
      <c r="H4" s="341" t="s">
        <v>76</v>
      </c>
      <c r="I4" s="341"/>
      <c r="J4" s="341"/>
      <c r="K4" s="8"/>
      <c r="L4" s="275"/>
      <c r="M4" s="8"/>
      <c r="N4" s="8"/>
      <c r="O4" s="8"/>
      <c r="P4" s="8"/>
      <c r="Q4" s="8"/>
    </row>
    <row r="5" spans="1:19" ht="20.25" customHeight="1" thickBot="1" x14ac:dyDescent="0.25">
      <c r="A5" s="9"/>
      <c r="C5" s="9"/>
      <c r="D5" s="9"/>
      <c r="E5" s="9"/>
      <c r="F5" s="9"/>
      <c r="G5" s="9"/>
      <c r="H5" s="9"/>
      <c r="I5" s="11"/>
      <c r="J5" s="12"/>
      <c r="K5" s="13"/>
      <c r="L5" s="13"/>
      <c r="M5" s="13"/>
      <c r="N5" s="13"/>
      <c r="O5" s="13"/>
      <c r="P5" s="13"/>
      <c r="Q5" s="13"/>
    </row>
    <row r="6" spans="1:19" ht="20.25" customHeight="1" thickBot="1" x14ac:dyDescent="0.25">
      <c r="A6" s="14"/>
      <c r="B6" s="337"/>
      <c r="C6" s="338"/>
      <c r="D6" s="15" t="s">
        <v>2</v>
      </c>
      <c r="E6" s="16" t="s">
        <v>3</v>
      </c>
      <c r="F6" s="16" t="s">
        <v>4</v>
      </c>
      <c r="G6" s="16" t="s">
        <v>5</v>
      </c>
      <c r="H6" s="16" t="s">
        <v>6</v>
      </c>
      <c r="I6" s="16" t="s">
        <v>7</v>
      </c>
      <c r="J6" s="17" t="s">
        <v>8</v>
      </c>
      <c r="K6" s="18"/>
      <c r="L6" s="289"/>
      <c r="M6" s="13"/>
      <c r="N6" s="13"/>
      <c r="O6" s="13"/>
      <c r="P6" s="13"/>
      <c r="Q6" s="13"/>
      <c r="R6" s="13"/>
      <c r="S6" s="13"/>
    </row>
    <row r="7" spans="1:19" ht="4.5" customHeight="1" thickBot="1" x14ac:dyDescent="0.25">
      <c r="A7" s="14"/>
      <c r="B7" s="147"/>
      <c r="C7" s="148"/>
      <c r="D7" s="19"/>
      <c r="E7" s="19"/>
      <c r="F7" s="19"/>
      <c r="G7" s="19"/>
      <c r="H7" s="19"/>
      <c r="I7" s="19"/>
      <c r="J7" s="19"/>
      <c r="K7" s="18"/>
      <c r="L7" s="18"/>
      <c r="M7" s="13"/>
      <c r="N7" s="13"/>
      <c r="O7" s="13"/>
      <c r="P7" s="13"/>
      <c r="Q7" s="13"/>
      <c r="R7" s="13"/>
      <c r="S7" s="13"/>
    </row>
    <row r="8" spans="1:19" s="22" customFormat="1" ht="20.25" customHeight="1" thickBot="1" x14ac:dyDescent="0.25">
      <c r="A8" s="346" t="s">
        <v>9</v>
      </c>
      <c r="B8" s="342" t="s">
        <v>19</v>
      </c>
      <c r="C8" s="343"/>
      <c r="D8" s="20" t="s">
        <v>10</v>
      </c>
      <c r="E8" s="20" t="s">
        <v>10</v>
      </c>
      <c r="F8" s="20" t="s">
        <v>10</v>
      </c>
      <c r="G8" s="20" t="s">
        <v>10</v>
      </c>
      <c r="H8" s="20" t="s">
        <v>10</v>
      </c>
      <c r="I8" s="20" t="s">
        <v>10</v>
      </c>
      <c r="J8" s="21" t="s">
        <v>10</v>
      </c>
      <c r="M8" s="154"/>
      <c r="N8" s="23"/>
      <c r="O8" s="23"/>
      <c r="P8" s="23"/>
      <c r="Q8" s="23"/>
      <c r="R8" s="23"/>
      <c r="S8" s="23"/>
    </row>
    <row r="9" spans="1:19" ht="20.25" customHeight="1" x14ac:dyDescent="0.2">
      <c r="A9" s="347"/>
      <c r="B9" s="24" t="s">
        <v>20</v>
      </c>
      <c r="C9" s="25" t="s">
        <v>71</v>
      </c>
      <c r="D9" s="26">
        <v>10</v>
      </c>
      <c r="E9" s="26">
        <v>0.8</v>
      </c>
      <c r="F9" s="26">
        <v>0.5</v>
      </c>
      <c r="G9" s="26">
        <v>0.6</v>
      </c>
      <c r="H9" s="26">
        <v>1.3</v>
      </c>
      <c r="I9" s="26">
        <v>0.3</v>
      </c>
      <c r="J9" s="149">
        <v>0.4</v>
      </c>
      <c r="K9" s="91"/>
      <c r="M9" s="155"/>
      <c r="N9" s="13"/>
      <c r="O9" s="13"/>
      <c r="P9" s="13"/>
      <c r="Q9" s="13"/>
      <c r="R9" s="13"/>
      <c r="S9" s="13"/>
    </row>
    <row r="10" spans="1:19" ht="20.25" customHeight="1" x14ac:dyDescent="0.2">
      <c r="A10" s="347"/>
      <c r="B10" s="24" t="s">
        <v>21</v>
      </c>
      <c r="C10" s="25" t="s">
        <v>22</v>
      </c>
      <c r="D10" s="26">
        <v>0</v>
      </c>
      <c r="E10" s="26">
        <v>0</v>
      </c>
      <c r="F10" s="26">
        <v>0</v>
      </c>
      <c r="G10" s="26">
        <v>0</v>
      </c>
      <c r="H10" s="26">
        <v>0</v>
      </c>
      <c r="I10" s="26">
        <v>0</v>
      </c>
      <c r="J10" s="149">
        <v>0</v>
      </c>
      <c r="K10" s="91"/>
      <c r="M10" s="155"/>
      <c r="N10" s="13"/>
      <c r="O10" s="13"/>
      <c r="P10" s="13"/>
      <c r="Q10" s="13"/>
      <c r="R10" s="13"/>
      <c r="S10" s="13"/>
    </row>
    <row r="11" spans="1:19" ht="20.25" customHeight="1" x14ac:dyDescent="0.2">
      <c r="A11" s="347"/>
      <c r="B11" s="24" t="s">
        <v>98</v>
      </c>
      <c r="C11" s="25"/>
      <c r="D11" s="26">
        <v>2.8</v>
      </c>
      <c r="E11" s="26">
        <v>3.1</v>
      </c>
      <c r="F11" s="26">
        <v>3</v>
      </c>
      <c r="G11" s="26">
        <v>2.6</v>
      </c>
      <c r="H11" s="26">
        <v>2.2000000000000002</v>
      </c>
      <c r="I11" s="26">
        <v>2.4</v>
      </c>
      <c r="J11" s="149">
        <v>2.1</v>
      </c>
      <c r="K11" s="91"/>
      <c r="M11" s="155"/>
      <c r="N11" s="13"/>
      <c r="O11" s="13"/>
      <c r="P11" s="13"/>
      <c r="Q11" s="13"/>
      <c r="R11" s="13"/>
      <c r="S11" s="13"/>
    </row>
    <row r="12" spans="1:19" ht="20.25" customHeight="1" x14ac:dyDescent="0.2">
      <c r="A12" s="347"/>
      <c r="B12" s="24" t="s">
        <v>16</v>
      </c>
      <c r="C12" s="25"/>
      <c r="D12" s="26">
        <v>1</v>
      </c>
      <c r="E12" s="26">
        <v>2</v>
      </c>
      <c r="F12" s="26">
        <v>3</v>
      </c>
      <c r="G12" s="26"/>
      <c r="H12" s="26">
        <v>1</v>
      </c>
      <c r="I12" s="26"/>
      <c r="J12" s="149">
        <v>2</v>
      </c>
      <c r="K12" s="91"/>
      <c r="M12" s="155"/>
      <c r="N12" s="13"/>
      <c r="O12" s="13"/>
      <c r="P12" s="13"/>
      <c r="Q12" s="13"/>
      <c r="R12" s="13"/>
      <c r="S12" s="13"/>
    </row>
    <row r="13" spans="1:19" ht="20.25" customHeight="1" thickBot="1" x14ac:dyDescent="0.25">
      <c r="A13" s="347"/>
      <c r="B13" s="27" t="s">
        <v>100</v>
      </c>
      <c r="C13" s="28"/>
      <c r="D13" s="29">
        <v>2</v>
      </c>
      <c r="E13" s="29">
        <v>2</v>
      </c>
      <c r="F13" s="29"/>
      <c r="G13" s="29"/>
      <c r="H13" s="29"/>
      <c r="I13" s="29">
        <v>1</v>
      </c>
      <c r="J13" s="30"/>
      <c r="K13" s="91"/>
      <c r="M13" s="155"/>
      <c r="N13" s="13"/>
      <c r="O13" s="13"/>
      <c r="P13" s="13"/>
      <c r="Q13" s="13"/>
      <c r="R13" s="13"/>
      <c r="S13" s="13"/>
    </row>
    <row r="14" spans="1:19" ht="20.25" customHeight="1" thickBot="1" x14ac:dyDescent="0.25">
      <c r="A14" s="347"/>
      <c r="B14" s="271" t="s">
        <v>105</v>
      </c>
      <c r="C14" s="272" t="s">
        <v>104</v>
      </c>
      <c r="D14" s="333">
        <v>64</v>
      </c>
      <c r="E14" s="333">
        <v>64</v>
      </c>
      <c r="F14" s="333">
        <v>64</v>
      </c>
      <c r="G14" s="333">
        <v>64</v>
      </c>
      <c r="H14" s="333">
        <v>64</v>
      </c>
      <c r="I14" s="333">
        <v>64</v>
      </c>
      <c r="J14" s="334">
        <v>64</v>
      </c>
      <c r="L14" s="91"/>
      <c r="M14" s="155"/>
      <c r="N14" s="13"/>
      <c r="O14" s="13"/>
      <c r="P14" s="13"/>
      <c r="Q14" s="13"/>
      <c r="R14" s="13"/>
      <c r="S14" s="13"/>
    </row>
    <row r="15" spans="1:19" ht="20.25" customHeight="1" x14ac:dyDescent="0.2">
      <c r="A15" s="273"/>
      <c r="B15" s="268"/>
      <c r="C15" s="269"/>
      <c r="D15" s="270"/>
      <c r="E15" s="270"/>
      <c r="F15" s="270"/>
      <c r="G15" s="270"/>
      <c r="H15" s="270"/>
      <c r="I15" s="270"/>
      <c r="J15" s="270"/>
      <c r="L15" s="91"/>
      <c r="M15" s="155"/>
      <c r="N15" s="13"/>
      <c r="O15" s="13"/>
      <c r="P15" s="13"/>
      <c r="Q15" s="13"/>
      <c r="R15" s="13"/>
      <c r="S15" s="13"/>
    </row>
    <row r="16" spans="1:19" ht="20.25" customHeight="1" thickBot="1" x14ac:dyDescent="0.25">
      <c r="A16" s="31"/>
      <c r="B16" s="32"/>
      <c r="C16" s="32"/>
      <c r="D16" s="33"/>
      <c r="E16" s="33"/>
      <c r="F16" s="33"/>
      <c r="G16" s="33"/>
      <c r="H16" s="33"/>
      <c r="I16" s="33"/>
      <c r="J16" s="33"/>
      <c r="M16" s="155"/>
      <c r="N16" s="13"/>
      <c r="O16" s="13"/>
      <c r="P16" s="13"/>
      <c r="Q16" s="13"/>
      <c r="R16" s="13"/>
      <c r="S16" s="13"/>
    </row>
    <row r="17" spans="1:19" s="22" customFormat="1" ht="20.25" customHeight="1" thickBot="1" x14ac:dyDescent="0.25">
      <c r="A17" s="346" t="s">
        <v>13</v>
      </c>
      <c r="B17" s="342" t="s">
        <v>19</v>
      </c>
      <c r="C17" s="343"/>
      <c r="D17" s="20" t="s">
        <v>10</v>
      </c>
      <c r="E17" s="20" t="s">
        <v>10</v>
      </c>
      <c r="F17" s="20" t="s">
        <v>10</v>
      </c>
      <c r="G17" s="20" t="s">
        <v>10</v>
      </c>
      <c r="H17" s="20" t="s">
        <v>10</v>
      </c>
      <c r="I17" s="20" t="s">
        <v>10</v>
      </c>
      <c r="J17" s="21" t="s">
        <v>10</v>
      </c>
      <c r="M17" s="154"/>
      <c r="N17" s="23"/>
      <c r="O17" s="23"/>
      <c r="P17" s="23"/>
      <c r="Q17" s="23"/>
      <c r="R17" s="23"/>
      <c r="S17" s="23"/>
    </row>
    <row r="18" spans="1:19" ht="20.25" customHeight="1" x14ac:dyDescent="0.2">
      <c r="A18" s="347"/>
      <c r="B18" s="24" t="s">
        <v>20</v>
      </c>
      <c r="C18" s="25" t="s">
        <v>71</v>
      </c>
      <c r="D18" s="26">
        <v>7.9</v>
      </c>
      <c r="E18" s="26">
        <v>10.8</v>
      </c>
      <c r="F18" s="26">
        <v>8</v>
      </c>
      <c r="G18" s="26">
        <v>10</v>
      </c>
      <c r="H18" s="26">
        <v>8</v>
      </c>
      <c r="I18" s="26">
        <v>7.5</v>
      </c>
      <c r="J18" s="149">
        <v>6</v>
      </c>
      <c r="K18" s="91"/>
      <c r="M18" s="155"/>
      <c r="N18" s="13"/>
      <c r="O18" s="13"/>
      <c r="P18" s="13"/>
      <c r="Q18" s="13"/>
      <c r="R18" s="13"/>
      <c r="S18" s="13"/>
    </row>
    <row r="19" spans="1:19" ht="20.25" customHeight="1" x14ac:dyDescent="0.2">
      <c r="A19" s="347"/>
      <c r="B19" s="24" t="s">
        <v>21</v>
      </c>
      <c r="C19" s="25" t="s">
        <v>22</v>
      </c>
      <c r="D19" s="26">
        <v>0.4</v>
      </c>
      <c r="E19" s="26">
        <v>1.2</v>
      </c>
      <c r="F19" s="26">
        <v>0.35</v>
      </c>
      <c r="G19" s="26">
        <v>1.6</v>
      </c>
      <c r="H19" s="26">
        <v>1.45</v>
      </c>
      <c r="I19" s="26">
        <v>0.96</v>
      </c>
      <c r="J19" s="149">
        <v>0.87</v>
      </c>
      <c r="K19" s="91"/>
      <c r="M19" s="155"/>
      <c r="N19" s="13"/>
      <c r="O19" s="13"/>
      <c r="P19" s="13"/>
      <c r="Q19" s="13"/>
      <c r="R19" s="13"/>
      <c r="S19" s="13"/>
    </row>
    <row r="20" spans="1:19" ht="20.25" customHeight="1" x14ac:dyDescent="0.2">
      <c r="A20" s="347"/>
      <c r="B20" s="24" t="s">
        <v>98</v>
      </c>
      <c r="C20" s="25"/>
      <c r="D20" s="26">
        <v>0</v>
      </c>
      <c r="E20" s="26">
        <v>0</v>
      </c>
      <c r="F20" s="26">
        <v>0</v>
      </c>
      <c r="G20" s="26">
        <v>2.4</v>
      </c>
      <c r="H20" s="26">
        <v>1</v>
      </c>
      <c r="I20" s="26">
        <v>0</v>
      </c>
      <c r="J20" s="149">
        <v>2.9</v>
      </c>
      <c r="K20" s="91"/>
      <c r="M20" s="155"/>
      <c r="N20" s="13"/>
      <c r="O20" s="13"/>
      <c r="P20" s="13"/>
      <c r="Q20" s="13"/>
      <c r="R20" s="13"/>
      <c r="S20" s="13"/>
    </row>
    <row r="21" spans="1:19" ht="20.25" customHeight="1" x14ac:dyDescent="0.2">
      <c r="A21" s="347"/>
      <c r="B21" s="24" t="s">
        <v>16</v>
      </c>
      <c r="C21" s="25"/>
      <c r="D21" s="26">
        <v>1</v>
      </c>
      <c r="E21" s="26">
        <v>1</v>
      </c>
      <c r="F21" s="26">
        <v>1</v>
      </c>
      <c r="G21" s="26"/>
      <c r="H21" s="26"/>
      <c r="I21" s="26">
        <v>1</v>
      </c>
      <c r="J21" s="149">
        <v>1</v>
      </c>
      <c r="K21" s="91"/>
      <c r="M21" s="155"/>
      <c r="N21" s="13"/>
      <c r="O21" s="13"/>
      <c r="P21" s="13"/>
      <c r="Q21" s="13"/>
      <c r="R21" s="13"/>
      <c r="S21" s="13"/>
    </row>
    <row r="22" spans="1:19" ht="20.25" customHeight="1" thickBot="1" x14ac:dyDescent="0.25">
      <c r="A22" s="347"/>
      <c r="B22" s="27" t="s">
        <v>100</v>
      </c>
      <c r="C22" s="28"/>
      <c r="D22" s="29"/>
      <c r="E22" s="29">
        <v>2</v>
      </c>
      <c r="F22" s="29">
        <v>2</v>
      </c>
      <c r="G22" s="29">
        <v>2</v>
      </c>
      <c r="H22" s="29">
        <v>1</v>
      </c>
      <c r="I22" s="29"/>
      <c r="J22" s="30">
        <v>1</v>
      </c>
      <c r="K22" s="91"/>
      <c r="M22" s="155"/>
      <c r="N22" s="13"/>
      <c r="O22" s="13"/>
      <c r="P22" s="13"/>
      <c r="Q22" s="13"/>
      <c r="R22" s="13"/>
      <c r="S22" s="13"/>
    </row>
    <row r="23" spans="1:19" ht="20.25" customHeight="1" thickBot="1" x14ac:dyDescent="0.25">
      <c r="A23" s="347"/>
      <c r="B23" s="271" t="s">
        <v>105</v>
      </c>
      <c r="C23" s="272" t="s">
        <v>104</v>
      </c>
      <c r="D23" s="333">
        <v>87</v>
      </c>
      <c r="E23" s="333">
        <v>84</v>
      </c>
      <c r="F23" s="333">
        <v>86</v>
      </c>
      <c r="G23" s="333">
        <v>83</v>
      </c>
      <c r="H23" s="333">
        <v>84</v>
      </c>
      <c r="I23" s="333">
        <v>87</v>
      </c>
      <c r="J23" s="334">
        <v>84</v>
      </c>
      <c r="L23" s="91"/>
      <c r="M23" s="155"/>
      <c r="N23" s="13"/>
      <c r="O23" s="13"/>
      <c r="P23" s="13"/>
      <c r="Q23" s="13"/>
      <c r="R23" s="13"/>
      <c r="S23" s="13"/>
    </row>
    <row r="24" spans="1:19" ht="20.25" customHeight="1" x14ac:dyDescent="0.2">
      <c r="A24" s="14"/>
      <c r="B24" s="268"/>
      <c r="C24" s="269"/>
      <c r="D24" s="270"/>
      <c r="E24" s="270"/>
      <c r="F24" s="270"/>
      <c r="G24" s="270"/>
      <c r="H24" s="270"/>
      <c r="I24" s="270"/>
      <c r="J24" s="270"/>
      <c r="K24" s="91"/>
      <c r="L24" s="91"/>
      <c r="M24" s="155"/>
      <c r="N24" s="13"/>
      <c r="O24" s="13"/>
      <c r="P24" s="13"/>
      <c r="Q24" s="13"/>
      <c r="R24" s="13"/>
      <c r="S24" s="13"/>
    </row>
    <row r="25" spans="1:19" ht="20.25" customHeight="1" thickBot="1" x14ac:dyDescent="0.25">
      <c r="A25" s="34"/>
      <c r="B25" s="32"/>
      <c r="C25" s="32"/>
      <c r="D25" s="33"/>
      <c r="E25" s="33"/>
      <c r="F25" s="33"/>
      <c r="G25" s="33"/>
      <c r="H25" s="33"/>
      <c r="I25" s="33"/>
      <c r="J25" s="33"/>
      <c r="M25" s="155"/>
      <c r="N25" s="13"/>
      <c r="O25" s="13"/>
      <c r="P25" s="13"/>
      <c r="Q25" s="13"/>
      <c r="R25" s="13"/>
      <c r="S25" s="13"/>
    </row>
    <row r="26" spans="1:19" s="22" customFormat="1" ht="20.25" customHeight="1" thickBot="1" x14ac:dyDescent="0.25">
      <c r="A26" s="346" t="s">
        <v>14</v>
      </c>
      <c r="B26" s="342" t="s">
        <v>19</v>
      </c>
      <c r="C26" s="343"/>
      <c r="D26" s="20" t="s">
        <v>10</v>
      </c>
      <c r="E26" s="20" t="s">
        <v>10</v>
      </c>
      <c r="F26" s="20" t="s">
        <v>10</v>
      </c>
      <c r="G26" s="20" t="s">
        <v>10</v>
      </c>
      <c r="H26" s="20" t="s">
        <v>10</v>
      </c>
      <c r="I26" s="20" t="s">
        <v>10</v>
      </c>
      <c r="J26" s="21" t="s">
        <v>10</v>
      </c>
      <c r="M26" s="154"/>
      <c r="N26" s="23"/>
      <c r="O26" s="23"/>
      <c r="P26" s="23"/>
      <c r="Q26" s="23"/>
      <c r="R26" s="23"/>
      <c r="S26" s="23"/>
    </row>
    <row r="27" spans="1:19" ht="20.25" customHeight="1" x14ac:dyDescent="0.2">
      <c r="A27" s="347"/>
      <c r="B27" s="24" t="s">
        <v>20</v>
      </c>
      <c r="C27" s="25" t="s">
        <v>71</v>
      </c>
      <c r="D27" s="26">
        <v>0.75</v>
      </c>
      <c r="E27" s="26">
        <v>0</v>
      </c>
      <c r="F27" s="26">
        <v>1.52</v>
      </c>
      <c r="G27" s="26">
        <v>1.2</v>
      </c>
      <c r="H27" s="26">
        <v>0.65</v>
      </c>
      <c r="I27" s="26">
        <v>0.48</v>
      </c>
      <c r="J27" s="149">
        <v>0.8</v>
      </c>
      <c r="K27" s="91"/>
      <c r="M27" s="155"/>
      <c r="N27" s="13"/>
      <c r="O27" s="13"/>
      <c r="P27" s="13"/>
      <c r="Q27" s="13"/>
      <c r="R27" s="13"/>
      <c r="S27" s="13"/>
    </row>
    <row r="28" spans="1:19" ht="20.25" customHeight="1" x14ac:dyDescent="0.2">
      <c r="A28" s="347"/>
      <c r="B28" s="24" t="s">
        <v>21</v>
      </c>
      <c r="C28" s="25" t="s">
        <v>22</v>
      </c>
      <c r="D28" s="26">
        <v>1.2</v>
      </c>
      <c r="E28" s="26">
        <v>0.8</v>
      </c>
      <c r="F28" s="26">
        <v>2</v>
      </c>
      <c r="G28" s="26">
        <v>1.2</v>
      </c>
      <c r="H28" s="26">
        <v>0.3</v>
      </c>
      <c r="I28" s="26">
        <v>1.3</v>
      </c>
      <c r="J28" s="149">
        <v>2.5</v>
      </c>
      <c r="K28" s="91"/>
      <c r="M28" s="155"/>
      <c r="N28" s="13"/>
      <c r="O28" s="13"/>
      <c r="P28" s="13"/>
      <c r="Q28" s="13"/>
      <c r="R28" s="13"/>
      <c r="S28" s="13"/>
    </row>
    <row r="29" spans="1:19" ht="20.25" customHeight="1" x14ac:dyDescent="0.2">
      <c r="A29" s="347"/>
      <c r="B29" s="24" t="s">
        <v>98</v>
      </c>
      <c r="C29" s="25"/>
      <c r="D29" s="26">
        <v>3.6</v>
      </c>
      <c r="E29" s="26">
        <v>4.3</v>
      </c>
      <c r="F29" s="26">
        <v>3.8</v>
      </c>
      <c r="G29" s="26">
        <v>3.1</v>
      </c>
      <c r="H29" s="26">
        <v>3.2</v>
      </c>
      <c r="I29" s="26">
        <v>3.4</v>
      </c>
      <c r="J29" s="149">
        <v>2.6</v>
      </c>
      <c r="K29" s="91"/>
      <c r="M29" s="155"/>
      <c r="N29" s="13"/>
      <c r="O29" s="13"/>
      <c r="P29" s="13"/>
      <c r="Q29" s="13"/>
      <c r="R29" s="13"/>
      <c r="S29" s="13"/>
    </row>
    <row r="30" spans="1:19" ht="20.25" customHeight="1" x14ac:dyDescent="0.2">
      <c r="A30" s="347"/>
      <c r="B30" s="24" t="s">
        <v>16</v>
      </c>
      <c r="C30" s="25"/>
      <c r="D30" s="26">
        <v>2</v>
      </c>
      <c r="E30" s="26">
        <v>2</v>
      </c>
      <c r="F30" s="26">
        <v>2</v>
      </c>
      <c r="G30" s="26"/>
      <c r="H30" s="26">
        <v>2</v>
      </c>
      <c r="I30" s="26">
        <v>2</v>
      </c>
      <c r="J30" s="149"/>
      <c r="K30" s="91"/>
      <c r="M30" s="155"/>
      <c r="N30" s="13"/>
      <c r="O30" s="13"/>
      <c r="P30" s="13"/>
      <c r="Q30" s="13"/>
      <c r="R30" s="13"/>
      <c r="S30" s="13"/>
    </row>
    <row r="31" spans="1:19" ht="20.25" customHeight="1" thickBot="1" x14ac:dyDescent="0.25">
      <c r="A31" s="347"/>
      <c r="B31" s="27" t="s">
        <v>100</v>
      </c>
      <c r="C31" s="28"/>
      <c r="D31" s="29">
        <v>2</v>
      </c>
      <c r="E31" s="29">
        <v>2</v>
      </c>
      <c r="F31" s="29"/>
      <c r="G31" s="29">
        <v>2</v>
      </c>
      <c r="H31" s="29"/>
      <c r="I31" s="29">
        <v>2</v>
      </c>
      <c r="J31" s="30"/>
      <c r="K31" s="91"/>
      <c r="M31" s="155"/>
      <c r="N31" s="13"/>
      <c r="O31" s="13"/>
      <c r="P31" s="13"/>
      <c r="Q31" s="13"/>
      <c r="R31" s="13"/>
      <c r="S31" s="13"/>
    </row>
    <row r="32" spans="1:19" ht="20.25" customHeight="1" thickBot="1" x14ac:dyDescent="0.25">
      <c r="A32" s="347"/>
      <c r="B32" s="271" t="s">
        <v>105</v>
      </c>
      <c r="C32" s="272" t="s">
        <v>104</v>
      </c>
      <c r="D32" s="333">
        <v>44</v>
      </c>
      <c r="E32" s="333">
        <v>48</v>
      </c>
      <c r="F32" s="333">
        <v>52</v>
      </c>
      <c r="G32" s="333">
        <v>50</v>
      </c>
      <c r="H32" s="333">
        <v>49</v>
      </c>
      <c r="I32" s="333">
        <v>53</v>
      </c>
      <c r="J32" s="334">
        <v>51</v>
      </c>
      <c r="L32" s="91"/>
      <c r="M32" s="155"/>
      <c r="N32" s="13"/>
      <c r="O32" s="13"/>
      <c r="P32" s="13"/>
      <c r="Q32" s="13"/>
      <c r="R32" s="13"/>
      <c r="S32" s="13"/>
    </row>
    <row r="33" spans="1:19" ht="20.25" customHeight="1" x14ac:dyDescent="0.2">
      <c r="A33" s="14"/>
      <c r="B33" s="268"/>
      <c r="C33" s="268"/>
      <c r="D33" s="268"/>
      <c r="E33" s="268"/>
      <c r="F33" s="268"/>
      <c r="G33" s="268"/>
      <c r="H33" s="268"/>
      <c r="I33" s="268"/>
      <c r="J33" s="268"/>
      <c r="K33" s="91"/>
      <c r="L33" s="91"/>
      <c r="M33" s="155"/>
      <c r="N33" s="13"/>
      <c r="O33" s="13"/>
      <c r="P33" s="13"/>
      <c r="Q33" s="13"/>
      <c r="R33" s="13"/>
      <c r="S33" s="13"/>
    </row>
    <row r="34" spans="1:19" ht="20.25" customHeight="1" thickBot="1" x14ac:dyDescent="0.25">
      <c r="A34" s="34"/>
      <c r="B34" s="32"/>
      <c r="C34" s="32"/>
      <c r="D34" s="33"/>
      <c r="E34" s="33"/>
      <c r="F34" s="33"/>
      <c r="G34" s="33"/>
      <c r="H34" s="33"/>
      <c r="I34" s="33"/>
      <c r="J34" s="33"/>
      <c r="M34" s="155"/>
      <c r="N34" s="13"/>
      <c r="O34" s="13"/>
      <c r="P34" s="13"/>
      <c r="Q34" s="13"/>
      <c r="R34" s="13"/>
      <c r="S34" s="13"/>
    </row>
    <row r="35" spans="1:19" s="38" customFormat="1" ht="20.25" customHeight="1" thickBot="1" x14ac:dyDescent="0.3">
      <c r="A35" s="346" t="s">
        <v>45</v>
      </c>
      <c r="B35" s="342" t="s">
        <v>19</v>
      </c>
      <c r="C35" s="343"/>
      <c r="D35" s="20" t="s">
        <v>10</v>
      </c>
      <c r="E35" s="20" t="s">
        <v>10</v>
      </c>
      <c r="F35" s="20" t="s">
        <v>10</v>
      </c>
      <c r="G35" s="20" t="s">
        <v>10</v>
      </c>
      <c r="H35" s="20" t="s">
        <v>10</v>
      </c>
      <c r="I35" s="20" t="s">
        <v>10</v>
      </c>
      <c r="J35" s="21" t="s">
        <v>10</v>
      </c>
      <c r="K35" s="35"/>
      <c r="L35" s="36"/>
      <c r="M35" s="156"/>
      <c r="N35" s="37"/>
      <c r="O35" s="37"/>
      <c r="P35" s="37"/>
      <c r="Q35" s="37"/>
      <c r="R35" s="37"/>
      <c r="S35" s="37"/>
    </row>
    <row r="36" spans="1:19" ht="20.25" customHeight="1" x14ac:dyDescent="0.2">
      <c r="A36" s="347"/>
      <c r="B36" s="24" t="s">
        <v>15</v>
      </c>
      <c r="C36" s="25" t="s">
        <v>71</v>
      </c>
      <c r="D36" s="26">
        <v>1.4</v>
      </c>
      <c r="E36" s="26">
        <v>10</v>
      </c>
      <c r="F36" s="26">
        <v>0.96</v>
      </c>
      <c r="G36" s="26">
        <v>0.48</v>
      </c>
      <c r="H36" s="26">
        <v>2.6</v>
      </c>
      <c r="I36" s="26">
        <v>1.8</v>
      </c>
      <c r="J36" s="149">
        <v>1.3</v>
      </c>
      <c r="K36" s="91"/>
      <c r="M36" s="155"/>
      <c r="N36" s="13"/>
      <c r="O36" s="13"/>
      <c r="P36" s="13"/>
      <c r="Q36" s="13"/>
      <c r="R36" s="13"/>
      <c r="S36" s="13"/>
    </row>
    <row r="37" spans="1:19" ht="20.25" customHeight="1" x14ac:dyDescent="0.2">
      <c r="A37" s="347"/>
      <c r="B37" s="24" t="s">
        <v>21</v>
      </c>
      <c r="C37" s="25" t="s">
        <v>22</v>
      </c>
      <c r="D37" s="26">
        <v>2</v>
      </c>
      <c r="E37" s="26">
        <v>2</v>
      </c>
      <c r="F37" s="26">
        <v>10</v>
      </c>
      <c r="G37" s="26">
        <v>2</v>
      </c>
      <c r="H37" s="26"/>
      <c r="I37" s="26">
        <v>2</v>
      </c>
      <c r="J37" s="149"/>
      <c r="K37" s="91"/>
      <c r="M37" s="155"/>
      <c r="N37" s="13"/>
      <c r="O37" s="13"/>
      <c r="P37" s="13"/>
      <c r="Q37" s="13"/>
      <c r="R37" s="13"/>
      <c r="S37" s="13"/>
    </row>
    <row r="38" spans="1:19" ht="20.25" customHeight="1" x14ac:dyDescent="0.2">
      <c r="A38" s="347"/>
      <c r="B38" s="39" t="s">
        <v>100</v>
      </c>
      <c r="C38" s="40"/>
      <c r="D38" s="40">
        <v>2</v>
      </c>
      <c r="E38" s="40">
        <v>2</v>
      </c>
      <c r="F38" s="40"/>
      <c r="G38" s="40">
        <v>2</v>
      </c>
      <c r="H38" s="40">
        <v>2</v>
      </c>
      <c r="I38" s="40"/>
      <c r="J38" s="41">
        <v>2</v>
      </c>
      <c r="K38" s="91"/>
      <c r="M38" s="155"/>
      <c r="N38" s="13"/>
      <c r="O38" s="13"/>
      <c r="P38" s="13"/>
      <c r="Q38" s="13"/>
      <c r="R38" s="13"/>
      <c r="S38" s="13"/>
    </row>
    <row r="39" spans="1:19" ht="20.25" customHeight="1" x14ac:dyDescent="0.2">
      <c r="A39" s="347"/>
      <c r="B39" s="39"/>
      <c r="C39" s="40"/>
      <c r="D39" s="40"/>
      <c r="E39" s="40"/>
      <c r="F39" s="40"/>
      <c r="G39" s="40"/>
      <c r="H39" s="40"/>
      <c r="I39" s="40"/>
      <c r="J39" s="41"/>
      <c r="K39" s="91"/>
      <c r="M39" s="155"/>
      <c r="N39" s="13"/>
      <c r="O39" s="13"/>
      <c r="P39" s="13"/>
      <c r="Q39" s="13"/>
      <c r="R39" s="13"/>
      <c r="S39" s="13"/>
    </row>
    <row r="40" spans="1:19" ht="20.25" customHeight="1" thickBot="1" x14ac:dyDescent="0.25">
      <c r="A40" s="349"/>
      <c r="B40" s="42"/>
      <c r="C40" s="43"/>
      <c r="D40" s="44"/>
      <c r="E40" s="44"/>
      <c r="F40" s="44"/>
      <c r="G40" s="44"/>
      <c r="H40" s="44"/>
      <c r="I40" s="44"/>
      <c r="J40" s="45"/>
      <c r="K40" s="91"/>
      <c r="M40" s="155"/>
      <c r="N40" s="13"/>
      <c r="O40" s="13"/>
      <c r="P40" s="13"/>
      <c r="Q40" s="13"/>
      <c r="R40" s="13"/>
      <c r="S40" s="13"/>
    </row>
    <row r="41" spans="1:19" s="50" customFormat="1" ht="20.25" customHeight="1" x14ac:dyDescent="0.2">
      <c r="A41" s="46"/>
      <c r="B41" s="47"/>
      <c r="C41" s="47"/>
      <c r="D41" s="48"/>
      <c r="E41" s="48"/>
      <c r="F41" s="48"/>
      <c r="G41" s="48"/>
      <c r="H41" s="48"/>
      <c r="I41" s="48"/>
      <c r="J41" s="48"/>
      <c r="K41" s="10"/>
      <c r="L41" s="91"/>
      <c r="M41" s="157"/>
      <c r="N41" s="49"/>
      <c r="O41" s="49"/>
      <c r="P41" s="49"/>
      <c r="Q41" s="49"/>
      <c r="R41" s="49"/>
      <c r="S41" s="49"/>
    </row>
    <row r="42" spans="1:19" s="51" customFormat="1" ht="20.25" customHeight="1" x14ac:dyDescent="0.2">
      <c r="A42" s="277"/>
      <c r="B42" s="278" t="s">
        <v>99</v>
      </c>
      <c r="C42" s="277" t="s">
        <v>102</v>
      </c>
      <c r="D42" s="277"/>
      <c r="E42" s="277"/>
      <c r="F42" s="277"/>
      <c r="G42" s="277"/>
      <c r="H42" s="277"/>
      <c r="I42" s="277"/>
      <c r="J42" s="278"/>
      <c r="K42" s="276"/>
      <c r="L42" s="98"/>
      <c r="M42" s="155"/>
      <c r="N42" s="92"/>
    </row>
    <row r="43" spans="1:19" s="51" customFormat="1" ht="23.25" customHeight="1" x14ac:dyDescent="0.2">
      <c r="A43" s="277"/>
      <c r="B43" s="278" t="s">
        <v>101</v>
      </c>
      <c r="C43" s="277" t="s">
        <v>103</v>
      </c>
      <c r="D43" s="277"/>
      <c r="E43" s="277"/>
      <c r="F43" s="277"/>
      <c r="G43" s="277"/>
      <c r="H43" s="277"/>
      <c r="I43" s="277"/>
      <c r="J43" s="278"/>
      <c r="K43" s="279"/>
      <c r="L43" s="92"/>
      <c r="M43" s="98"/>
      <c r="N43" s="92"/>
    </row>
    <row r="44" spans="1:19" s="52" customFormat="1" ht="37.5" customHeight="1" x14ac:dyDescent="0.25">
      <c r="A44" s="280"/>
      <c r="B44" s="278" t="s">
        <v>106</v>
      </c>
      <c r="C44" s="344" t="s">
        <v>107</v>
      </c>
      <c r="D44" s="345"/>
      <c r="E44" s="345"/>
      <c r="F44" s="280"/>
      <c r="G44" s="287"/>
      <c r="H44" s="336"/>
      <c r="I44" s="336"/>
      <c r="J44" s="336"/>
      <c r="K44" s="281"/>
      <c r="L44" s="275"/>
      <c r="M44" s="8"/>
      <c r="N44" s="98"/>
    </row>
    <row r="45" spans="1:19" s="52" customFormat="1" ht="20.25" customHeight="1" x14ac:dyDescent="0.2">
      <c r="A45" s="288"/>
      <c r="B45" s="50"/>
      <c r="C45" s="288"/>
      <c r="D45" s="288"/>
      <c r="E45" s="288"/>
      <c r="F45" s="288"/>
      <c r="G45" s="288"/>
      <c r="H45" s="288"/>
      <c r="I45" s="282"/>
      <c r="J45" s="283"/>
      <c r="K45" s="49"/>
      <c r="L45" s="13"/>
      <c r="M45" s="13"/>
      <c r="N45" s="98"/>
    </row>
    <row r="46" spans="1:19" ht="20.25" customHeight="1" x14ac:dyDescent="0.2">
      <c r="A46" s="14"/>
      <c r="B46" s="337"/>
      <c r="C46" s="338"/>
      <c r="D46" s="289"/>
      <c r="E46" s="289"/>
      <c r="F46" s="289"/>
      <c r="G46" s="289"/>
      <c r="H46" s="289"/>
      <c r="I46" s="289"/>
      <c r="J46" s="289"/>
      <c r="K46" s="284"/>
      <c r="L46" s="18"/>
      <c r="M46" s="13"/>
      <c r="N46" s="98"/>
    </row>
    <row r="47" spans="1:19" ht="4.5" customHeight="1" x14ac:dyDescent="0.2">
      <c r="A47" s="14"/>
      <c r="B47" s="266"/>
      <c r="C47" s="267"/>
      <c r="D47" s="19"/>
      <c r="E47" s="19"/>
      <c r="F47" s="19"/>
      <c r="G47" s="19"/>
      <c r="H47" s="19"/>
      <c r="I47" s="19"/>
      <c r="J47" s="19"/>
      <c r="K47" s="284"/>
      <c r="L47" s="18"/>
      <c r="M47" s="13"/>
      <c r="N47" s="98"/>
    </row>
    <row r="48" spans="1:19" ht="20.25" customHeight="1" x14ac:dyDescent="0.2">
      <c r="A48" s="339"/>
      <c r="B48" s="340"/>
      <c r="C48" s="340"/>
      <c r="D48" s="290"/>
      <c r="E48" s="290"/>
      <c r="F48" s="290"/>
      <c r="G48" s="290"/>
      <c r="H48" s="290"/>
      <c r="I48" s="290"/>
      <c r="J48" s="290"/>
      <c r="K48" s="285"/>
      <c r="L48" s="22"/>
      <c r="M48" s="154"/>
      <c r="N48" s="98"/>
    </row>
    <row r="49" spans="1:14" ht="20.25" customHeight="1" x14ac:dyDescent="0.2">
      <c r="A49" s="339"/>
      <c r="B49" s="291"/>
      <c r="C49" s="292"/>
      <c r="D49" s="293"/>
      <c r="E49" s="293"/>
      <c r="F49" s="293"/>
      <c r="G49" s="293"/>
      <c r="H49" s="293"/>
      <c r="I49" s="293"/>
      <c r="J49" s="293"/>
      <c r="K49" s="276"/>
      <c r="M49" s="155"/>
      <c r="N49" s="98"/>
    </row>
    <row r="50" spans="1:14" ht="20.25" customHeight="1" x14ac:dyDescent="0.2">
      <c r="A50" s="339"/>
      <c r="B50" s="291"/>
      <c r="C50" s="292"/>
      <c r="D50" s="293"/>
      <c r="E50" s="293"/>
      <c r="F50" s="293"/>
      <c r="G50" s="293"/>
      <c r="H50" s="293"/>
      <c r="I50" s="293"/>
      <c r="J50" s="293"/>
      <c r="K50" s="276"/>
      <c r="M50" s="155"/>
      <c r="N50" s="98"/>
    </row>
    <row r="51" spans="1:14" ht="20.25" customHeight="1" x14ac:dyDescent="0.2">
      <c r="A51" s="339"/>
      <c r="B51" s="291"/>
      <c r="C51" s="292"/>
      <c r="D51" s="293"/>
      <c r="E51" s="293"/>
      <c r="F51" s="293"/>
      <c r="G51" s="293"/>
      <c r="H51" s="293"/>
      <c r="I51" s="293"/>
      <c r="J51" s="293"/>
      <c r="K51" s="276"/>
      <c r="M51" s="155"/>
    </row>
    <row r="52" spans="1:14" ht="20.25" customHeight="1" x14ac:dyDescent="0.2">
      <c r="A52" s="339"/>
      <c r="B52" s="291"/>
      <c r="C52" s="292"/>
      <c r="D52" s="293"/>
      <c r="E52" s="293"/>
      <c r="F52" s="293"/>
      <c r="G52" s="293"/>
      <c r="H52" s="293"/>
      <c r="I52" s="293"/>
      <c r="J52" s="293"/>
      <c r="K52" s="276"/>
      <c r="M52" s="155"/>
    </row>
    <row r="53" spans="1:14" ht="20.25" customHeight="1" x14ac:dyDescent="0.2">
      <c r="A53" s="339"/>
      <c r="B53" s="32"/>
      <c r="C53" s="32"/>
      <c r="D53" s="294"/>
      <c r="E53" s="294"/>
      <c r="F53" s="294"/>
      <c r="G53" s="294"/>
      <c r="H53" s="294"/>
      <c r="I53" s="294"/>
      <c r="J53" s="294"/>
      <c r="K53" s="276"/>
      <c r="M53" s="155"/>
    </row>
    <row r="54" spans="1:14" ht="20.25" customHeight="1" x14ac:dyDescent="0.2">
      <c r="A54" s="339"/>
      <c r="B54" s="295"/>
      <c r="C54" s="270"/>
      <c r="D54" s="270"/>
      <c r="E54" s="270"/>
      <c r="F54" s="270"/>
      <c r="G54" s="270"/>
      <c r="H54" s="270"/>
      <c r="I54" s="270"/>
      <c r="J54" s="270"/>
      <c r="K54" s="50"/>
      <c r="L54" s="91"/>
      <c r="M54" s="155"/>
    </row>
    <row r="55" spans="1:14" ht="20.25" customHeight="1" x14ac:dyDescent="0.2">
      <c r="A55" s="274"/>
      <c r="B55" s="268"/>
      <c r="C55" s="268"/>
      <c r="D55" s="268"/>
      <c r="E55" s="268"/>
      <c r="F55" s="268"/>
      <c r="G55" s="268"/>
      <c r="H55" s="268"/>
      <c r="I55" s="268"/>
      <c r="J55" s="268"/>
      <c r="K55" s="50"/>
      <c r="L55" s="91"/>
      <c r="M55" s="155"/>
    </row>
    <row r="56" spans="1:14" ht="20.25" customHeight="1" x14ac:dyDescent="0.2">
      <c r="A56" s="285"/>
      <c r="B56" s="32"/>
      <c r="C56" s="32"/>
      <c r="D56" s="33"/>
      <c r="E56" s="33"/>
      <c r="F56" s="33"/>
      <c r="G56" s="33"/>
      <c r="H56" s="33"/>
      <c r="I56" s="33"/>
      <c r="J56" s="33"/>
      <c r="K56" s="50"/>
      <c r="M56" s="155"/>
    </row>
    <row r="57" spans="1:14" ht="20.25" customHeight="1" x14ac:dyDescent="0.2">
      <c r="A57" s="339"/>
      <c r="B57" s="340"/>
      <c r="C57" s="340"/>
      <c r="D57" s="290"/>
      <c r="E57" s="290"/>
      <c r="F57" s="290"/>
      <c r="G57" s="290"/>
      <c r="H57" s="290"/>
      <c r="I57" s="290"/>
      <c r="J57" s="290"/>
      <c r="K57" s="285"/>
      <c r="L57" s="22"/>
      <c r="M57" s="154"/>
    </row>
    <row r="58" spans="1:14" ht="20.25" customHeight="1" x14ac:dyDescent="0.2">
      <c r="A58" s="339"/>
      <c r="B58" s="291"/>
      <c r="C58" s="292"/>
      <c r="D58" s="293"/>
      <c r="E58" s="293"/>
      <c r="F58" s="293"/>
      <c r="G58" s="293"/>
      <c r="H58" s="293"/>
      <c r="I58" s="293"/>
      <c r="J58" s="293"/>
      <c r="K58" s="276"/>
      <c r="M58" s="155"/>
    </row>
    <row r="59" spans="1:14" ht="20.25" customHeight="1" x14ac:dyDescent="0.2">
      <c r="A59" s="339"/>
      <c r="B59" s="291"/>
      <c r="C59" s="292"/>
      <c r="D59" s="293"/>
      <c r="E59" s="293"/>
      <c r="F59" s="293"/>
      <c r="G59" s="293"/>
      <c r="H59" s="293"/>
      <c r="I59" s="293"/>
      <c r="J59" s="293"/>
      <c r="K59" s="276"/>
      <c r="M59" s="155"/>
    </row>
    <row r="60" spans="1:14" ht="20.25" customHeight="1" x14ac:dyDescent="0.2">
      <c r="A60" s="339"/>
      <c r="B60" s="291"/>
      <c r="C60" s="292"/>
      <c r="D60" s="293"/>
      <c r="E60" s="293"/>
      <c r="F60" s="293"/>
      <c r="G60" s="293"/>
      <c r="H60" s="293"/>
      <c r="I60" s="293"/>
      <c r="J60" s="293"/>
      <c r="K60" s="276"/>
      <c r="M60" s="155"/>
    </row>
    <row r="61" spans="1:14" ht="20.25" customHeight="1" x14ac:dyDescent="0.2">
      <c r="A61" s="339"/>
      <c r="B61" s="291"/>
      <c r="C61" s="292"/>
      <c r="D61" s="293"/>
      <c r="E61" s="293"/>
      <c r="F61" s="293"/>
      <c r="G61" s="293"/>
      <c r="H61" s="293"/>
      <c r="I61" s="293"/>
      <c r="J61" s="293"/>
      <c r="K61" s="276"/>
      <c r="M61" s="155"/>
    </row>
    <row r="62" spans="1:14" ht="20.25" customHeight="1" x14ac:dyDescent="0.2">
      <c r="A62" s="339"/>
      <c r="B62" s="32"/>
      <c r="C62" s="32"/>
      <c r="D62" s="294"/>
      <c r="E62" s="294"/>
      <c r="F62" s="294"/>
      <c r="G62" s="294"/>
      <c r="H62" s="294"/>
      <c r="I62" s="294"/>
      <c r="J62" s="294"/>
      <c r="K62" s="276"/>
      <c r="M62" s="155"/>
    </row>
    <row r="63" spans="1:14" ht="20.25" customHeight="1" x14ac:dyDescent="0.2">
      <c r="A63" s="339"/>
      <c r="B63" s="295"/>
      <c r="C63" s="270"/>
      <c r="D63" s="270"/>
      <c r="E63" s="270"/>
      <c r="F63" s="270"/>
      <c r="G63" s="270"/>
      <c r="H63" s="270"/>
      <c r="I63" s="270"/>
      <c r="J63" s="270"/>
      <c r="K63" s="50"/>
      <c r="L63" s="91"/>
      <c r="M63" s="155"/>
    </row>
    <row r="64" spans="1:14" ht="20.25" customHeight="1" x14ac:dyDescent="0.2">
      <c r="A64" s="14"/>
      <c r="B64" s="268"/>
      <c r="C64" s="268"/>
      <c r="D64" s="268"/>
      <c r="E64" s="268"/>
      <c r="F64" s="268"/>
      <c r="G64" s="268"/>
      <c r="H64" s="268"/>
      <c r="I64" s="268"/>
      <c r="J64" s="268"/>
      <c r="K64" s="276"/>
      <c r="L64" s="91"/>
      <c r="M64" s="155"/>
    </row>
    <row r="65" spans="1:13" ht="20.25" customHeight="1" x14ac:dyDescent="0.2">
      <c r="A65" s="50"/>
      <c r="B65" s="32"/>
      <c r="C65" s="32"/>
      <c r="D65" s="33"/>
      <c r="E65" s="33"/>
      <c r="F65" s="33"/>
      <c r="G65" s="33"/>
      <c r="H65" s="33"/>
      <c r="I65" s="33"/>
      <c r="J65" s="33"/>
      <c r="K65" s="50"/>
      <c r="M65" s="155"/>
    </row>
    <row r="66" spans="1:13" ht="20.25" customHeight="1" x14ac:dyDescent="0.2">
      <c r="A66" s="339"/>
      <c r="B66" s="340"/>
      <c r="C66" s="340"/>
      <c r="D66" s="290"/>
      <c r="E66" s="290"/>
      <c r="F66" s="290"/>
      <c r="G66" s="290"/>
      <c r="H66" s="290"/>
      <c r="I66" s="290"/>
      <c r="J66" s="290"/>
      <c r="K66" s="285"/>
      <c r="L66" s="22"/>
      <c r="M66" s="154"/>
    </row>
    <row r="67" spans="1:13" ht="20.25" customHeight="1" x14ac:dyDescent="0.2">
      <c r="A67" s="339"/>
      <c r="B67" s="291"/>
      <c r="C67" s="292"/>
      <c r="D67" s="293"/>
      <c r="E67" s="293"/>
      <c r="F67" s="293"/>
      <c r="G67" s="293"/>
      <c r="H67" s="293"/>
      <c r="I67" s="293"/>
      <c r="J67" s="293"/>
      <c r="K67" s="276"/>
      <c r="M67" s="155"/>
    </row>
    <row r="68" spans="1:13" ht="20.25" customHeight="1" x14ac:dyDescent="0.2">
      <c r="A68" s="339"/>
      <c r="B68" s="291"/>
      <c r="C68" s="292"/>
      <c r="D68" s="293"/>
      <c r="E68" s="293"/>
      <c r="F68" s="293"/>
      <c r="G68" s="293"/>
      <c r="H68" s="293"/>
      <c r="I68" s="293"/>
      <c r="J68" s="293"/>
      <c r="K68" s="276"/>
      <c r="M68" s="155"/>
    </row>
    <row r="69" spans="1:13" ht="20.25" customHeight="1" x14ac:dyDescent="0.2">
      <c r="A69" s="339"/>
      <c r="B69" s="291"/>
      <c r="C69" s="292"/>
      <c r="D69" s="293"/>
      <c r="E69" s="293"/>
      <c r="F69" s="293"/>
      <c r="G69" s="293"/>
      <c r="H69" s="293"/>
      <c r="I69" s="293"/>
      <c r="J69" s="293"/>
      <c r="K69" s="276"/>
      <c r="M69" s="155"/>
    </row>
    <row r="70" spans="1:13" ht="20.25" customHeight="1" x14ac:dyDescent="0.2">
      <c r="A70" s="339"/>
      <c r="B70" s="291"/>
      <c r="C70" s="292"/>
      <c r="D70" s="293"/>
      <c r="E70" s="293"/>
      <c r="F70" s="293"/>
      <c r="G70" s="293"/>
      <c r="H70" s="293"/>
      <c r="I70" s="293"/>
      <c r="J70" s="293"/>
      <c r="K70" s="276"/>
      <c r="M70" s="155"/>
    </row>
    <row r="71" spans="1:13" ht="20.25" customHeight="1" x14ac:dyDescent="0.2">
      <c r="A71" s="339"/>
      <c r="B71" s="32"/>
      <c r="C71" s="32"/>
      <c r="D71" s="294"/>
      <c r="E71" s="294"/>
      <c r="F71" s="294"/>
      <c r="G71" s="294"/>
      <c r="H71" s="294"/>
      <c r="I71" s="294"/>
      <c r="J71" s="294"/>
      <c r="K71" s="276"/>
      <c r="M71" s="155"/>
    </row>
    <row r="72" spans="1:13" ht="20.25" customHeight="1" x14ac:dyDescent="0.2">
      <c r="A72" s="339"/>
      <c r="B72" s="295"/>
      <c r="C72" s="270"/>
      <c r="D72" s="270"/>
      <c r="E72" s="270"/>
      <c r="F72" s="270"/>
      <c r="G72" s="270"/>
      <c r="H72" s="270"/>
      <c r="I72" s="270"/>
      <c r="J72" s="270"/>
      <c r="K72" s="50"/>
      <c r="L72" s="91"/>
      <c r="M72" s="155"/>
    </row>
    <row r="73" spans="1:13" ht="20.25" customHeight="1" x14ac:dyDescent="0.2">
      <c r="A73" s="14"/>
      <c r="B73" s="268"/>
      <c r="C73" s="268"/>
      <c r="D73" s="268"/>
      <c r="E73" s="268"/>
      <c r="F73" s="268"/>
      <c r="G73" s="268"/>
      <c r="H73" s="268"/>
      <c r="I73" s="268"/>
      <c r="J73" s="268"/>
      <c r="K73" s="276"/>
      <c r="L73" s="91"/>
      <c r="M73" s="155"/>
    </row>
    <row r="74" spans="1:13" ht="20.25" customHeight="1" x14ac:dyDescent="0.2">
      <c r="A74" s="50"/>
      <c r="B74" s="32"/>
      <c r="C74" s="32"/>
      <c r="D74" s="33"/>
      <c r="E74" s="33"/>
      <c r="F74" s="33"/>
      <c r="G74" s="33"/>
      <c r="H74" s="33"/>
      <c r="I74" s="33"/>
      <c r="J74" s="33"/>
      <c r="K74" s="50"/>
      <c r="M74" s="155"/>
    </row>
    <row r="75" spans="1:13" ht="20.25" customHeight="1" x14ac:dyDescent="0.25">
      <c r="A75" s="339"/>
      <c r="B75" s="340"/>
      <c r="C75" s="340"/>
      <c r="D75" s="290"/>
      <c r="E75" s="290"/>
      <c r="F75" s="290"/>
      <c r="G75" s="290"/>
      <c r="H75" s="290"/>
      <c r="I75" s="290"/>
      <c r="J75" s="290"/>
      <c r="K75" s="35"/>
      <c r="L75" s="36"/>
      <c r="M75" s="156"/>
    </row>
    <row r="76" spans="1:13" ht="20.25" customHeight="1" x14ac:dyDescent="0.2">
      <c r="A76" s="339"/>
      <c r="B76" s="291"/>
      <c r="C76" s="292"/>
      <c r="D76" s="293"/>
      <c r="E76" s="293"/>
      <c r="F76" s="293"/>
      <c r="G76" s="293"/>
      <c r="H76" s="293"/>
      <c r="I76" s="293"/>
      <c r="J76" s="293"/>
      <c r="K76" s="276"/>
      <c r="M76" s="155"/>
    </row>
    <row r="77" spans="1:13" ht="20.25" customHeight="1" x14ac:dyDescent="0.2">
      <c r="A77" s="339"/>
      <c r="B77" s="291"/>
      <c r="C77" s="292"/>
      <c r="D77" s="293"/>
      <c r="E77" s="293"/>
      <c r="F77" s="293"/>
      <c r="G77" s="293"/>
      <c r="H77" s="293"/>
      <c r="I77" s="293"/>
      <c r="J77" s="293"/>
      <c r="K77" s="276"/>
      <c r="M77" s="155"/>
    </row>
    <row r="78" spans="1:13" ht="20.25" customHeight="1" x14ac:dyDescent="0.2">
      <c r="A78" s="339"/>
      <c r="B78" s="32"/>
      <c r="C78" s="270"/>
      <c r="D78" s="270"/>
      <c r="E78" s="270"/>
      <c r="F78" s="270"/>
      <c r="G78" s="270"/>
      <c r="H78" s="270"/>
      <c r="I78" s="270"/>
      <c r="J78" s="270"/>
      <c r="K78" s="276"/>
      <c r="M78" s="155"/>
    </row>
    <row r="79" spans="1:13" ht="20.25" customHeight="1" x14ac:dyDescent="0.2">
      <c r="A79" s="339"/>
      <c r="B79" s="32"/>
      <c r="C79" s="270"/>
      <c r="D79" s="270"/>
      <c r="E79" s="270"/>
      <c r="F79" s="270"/>
      <c r="G79" s="270"/>
      <c r="H79" s="270"/>
      <c r="I79" s="270"/>
      <c r="J79" s="270"/>
      <c r="K79" s="276"/>
      <c r="M79" s="155"/>
    </row>
    <row r="80" spans="1:13" ht="20.25" customHeight="1" x14ac:dyDescent="0.2">
      <c r="A80" s="339"/>
      <c r="B80" s="296"/>
      <c r="C80" s="269"/>
      <c r="D80" s="270"/>
      <c r="E80" s="270"/>
      <c r="F80" s="270"/>
      <c r="G80" s="270"/>
      <c r="H80" s="270"/>
      <c r="I80" s="270"/>
      <c r="J80" s="270"/>
      <c r="K80" s="276"/>
      <c r="M80" s="155"/>
    </row>
    <row r="81" spans="1:13" ht="20.25" customHeight="1" x14ac:dyDescent="0.2">
      <c r="A81" s="46"/>
      <c r="B81" s="47"/>
      <c r="C81" s="47"/>
      <c r="D81" s="48"/>
      <c r="E81" s="48"/>
      <c r="F81" s="48"/>
      <c r="G81" s="48"/>
      <c r="H81" s="48"/>
      <c r="I81" s="48"/>
      <c r="J81" s="48"/>
      <c r="K81" s="50"/>
      <c r="L81" s="91"/>
      <c r="M81" s="157"/>
    </row>
    <row r="82" spans="1:13" ht="20.25" customHeight="1" x14ac:dyDescent="0.2">
      <c r="A82" s="277"/>
      <c r="B82" s="277"/>
      <c r="C82" s="277"/>
      <c r="D82" s="277"/>
      <c r="E82" s="277"/>
      <c r="F82" s="277"/>
      <c r="G82" s="277"/>
      <c r="H82" s="277"/>
      <c r="I82" s="277"/>
      <c r="J82" s="278"/>
      <c r="K82" s="276"/>
      <c r="L82" s="98"/>
      <c r="M82" s="155"/>
    </row>
    <row r="83" spans="1:13" ht="20.25" customHeight="1" x14ac:dyDescent="0.2">
      <c r="A83" s="50"/>
      <c r="B83" s="50"/>
      <c r="C83" s="50"/>
      <c r="D83" s="50"/>
      <c r="E83" s="50"/>
      <c r="F83" s="50"/>
      <c r="G83" s="50"/>
      <c r="H83" s="50"/>
      <c r="I83" s="50"/>
      <c r="J83" s="286"/>
      <c r="K83" s="50"/>
    </row>
    <row r="84" spans="1:13" ht="20.25" customHeight="1" x14ac:dyDescent="0.25">
      <c r="A84" s="280"/>
      <c r="B84" s="287"/>
      <c r="C84" s="335"/>
      <c r="D84" s="335"/>
      <c r="E84" s="335"/>
      <c r="F84" s="280"/>
      <c r="G84" s="287"/>
      <c r="H84" s="336"/>
      <c r="I84" s="336"/>
      <c r="J84" s="336"/>
      <c r="K84" s="281"/>
      <c r="L84" s="275"/>
      <c r="M84" s="8"/>
    </row>
    <row r="85" spans="1:13" ht="20.25" customHeight="1" x14ac:dyDescent="0.2">
      <c r="A85" s="288"/>
      <c r="B85" s="50"/>
      <c r="C85" s="288"/>
      <c r="D85" s="288"/>
      <c r="E85" s="288"/>
      <c r="F85" s="288"/>
      <c r="G85" s="288"/>
      <c r="H85" s="288"/>
      <c r="I85" s="282"/>
      <c r="J85" s="283"/>
      <c r="K85" s="49"/>
      <c r="L85" s="13"/>
      <c r="M85" s="13"/>
    </row>
    <row r="86" spans="1:13" ht="20.25" customHeight="1" x14ac:dyDescent="0.2">
      <c r="A86" s="14"/>
      <c r="B86" s="337"/>
      <c r="C86" s="338"/>
      <c r="D86" s="289"/>
      <c r="E86" s="289"/>
      <c r="F86" s="289"/>
      <c r="G86" s="289"/>
      <c r="H86" s="289"/>
      <c r="I86" s="289"/>
      <c r="J86" s="289"/>
      <c r="K86" s="284"/>
      <c r="L86" s="18"/>
      <c r="M86" s="13"/>
    </row>
    <row r="87" spans="1:13" ht="5.0999999999999996" customHeight="1" x14ac:dyDescent="0.2">
      <c r="A87" s="14"/>
      <c r="B87" s="266"/>
      <c r="C87" s="267"/>
      <c r="D87" s="19"/>
      <c r="E87" s="19"/>
      <c r="F87" s="19"/>
      <c r="G87" s="19"/>
      <c r="H87" s="19"/>
      <c r="I87" s="19"/>
      <c r="J87" s="19"/>
      <c r="K87" s="284"/>
      <c r="L87" s="18"/>
      <c r="M87" s="13"/>
    </row>
    <row r="88" spans="1:13" ht="20.25" customHeight="1" x14ac:dyDescent="0.2">
      <c r="A88" s="339"/>
      <c r="B88" s="340"/>
      <c r="C88" s="340"/>
      <c r="D88" s="290"/>
      <c r="E88" s="290"/>
      <c r="F88" s="290"/>
      <c r="G88" s="290"/>
      <c r="H88" s="290"/>
      <c r="I88" s="290"/>
      <c r="J88" s="290"/>
      <c r="K88" s="285"/>
      <c r="L88" s="22"/>
      <c r="M88" s="154"/>
    </row>
    <row r="89" spans="1:13" ht="20.25" customHeight="1" x14ac:dyDescent="0.2">
      <c r="A89" s="339"/>
      <c r="B89" s="291"/>
      <c r="C89" s="292"/>
      <c r="D89" s="293"/>
      <c r="E89" s="293"/>
      <c r="F89" s="293"/>
      <c r="G89" s="293"/>
      <c r="H89" s="293"/>
      <c r="I89" s="293"/>
      <c r="J89" s="293"/>
      <c r="K89" s="276"/>
      <c r="M89" s="155"/>
    </row>
    <row r="90" spans="1:13" ht="20.25" customHeight="1" x14ac:dyDescent="0.2">
      <c r="A90" s="339"/>
      <c r="B90" s="291"/>
      <c r="C90" s="292"/>
      <c r="D90" s="293"/>
      <c r="E90" s="293"/>
      <c r="F90" s="293"/>
      <c r="G90" s="293"/>
      <c r="H90" s="293"/>
      <c r="I90" s="293"/>
      <c r="J90" s="293"/>
      <c r="K90" s="276"/>
      <c r="M90" s="155"/>
    </row>
    <row r="91" spans="1:13" ht="20.25" customHeight="1" x14ac:dyDescent="0.2">
      <c r="A91" s="339"/>
      <c r="B91" s="291"/>
      <c r="C91" s="292"/>
      <c r="D91" s="293"/>
      <c r="E91" s="293"/>
      <c r="F91" s="293"/>
      <c r="G91" s="293"/>
      <c r="H91" s="293"/>
      <c r="I91" s="293"/>
      <c r="J91" s="293"/>
      <c r="K91" s="276"/>
      <c r="M91" s="155"/>
    </row>
    <row r="92" spans="1:13" ht="20.25" customHeight="1" x14ac:dyDescent="0.2">
      <c r="A92" s="339"/>
      <c r="B92" s="291"/>
      <c r="C92" s="292"/>
      <c r="D92" s="293"/>
      <c r="E92" s="293"/>
      <c r="F92" s="293"/>
      <c r="G92" s="293"/>
      <c r="H92" s="293"/>
      <c r="I92" s="293"/>
      <c r="J92" s="293"/>
      <c r="K92" s="276"/>
      <c r="M92" s="155"/>
    </row>
    <row r="93" spans="1:13" ht="20.25" customHeight="1" x14ac:dyDescent="0.2">
      <c r="A93" s="339"/>
      <c r="B93" s="32"/>
      <c r="C93" s="32"/>
      <c r="D93" s="294"/>
      <c r="E93" s="294"/>
      <c r="F93" s="294"/>
      <c r="G93" s="294"/>
      <c r="H93" s="294"/>
      <c r="I93" s="294"/>
      <c r="J93" s="294"/>
      <c r="K93" s="276"/>
      <c r="M93" s="155"/>
    </row>
    <row r="94" spans="1:13" ht="20.25" customHeight="1" x14ac:dyDescent="0.2">
      <c r="A94" s="339"/>
      <c r="B94" s="295"/>
      <c r="C94" s="270"/>
      <c r="D94" s="270"/>
      <c r="E94" s="270"/>
      <c r="F94" s="270"/>
      <c r="G94" s="270"/>
      <c r="H94" s="270"/>
      <c r="I94" s="270"/>
      <c r="J94" s="270"/>
      <c r="K94" s="50"/>
      <c r="L94" s="91"/>
      <c r="M94" s="155"/>
    </row>
    <row r="95" spans="1:13" ht="20.25" customHeight="1" x14ac:dyDescent="0.2">
      <c r="A95" s="14"/>
      <c r="B95" s="268"/>
      <c r="C95" s="268"/>
      <c r="D95" s="268"/>
      <c r="E95" s="268"/>
      <c r="F95" s="268"/>
      <c r="G95" s="268"/>
      <c r="H95" s="268"/>
      <c r="I95" s="268"/>
      <c r="J95" s="268"/>
      <c r="K95" s="50"/>
      <c r="L95" s="91"/>
      <c r="M95" s="155"/>
    </row>
    <row r="96" spans="1:13" ht="20.25" customHeight="1" x14ac:dyDescent="0.2">
      <c r="A96" s="285"/>
      <c r="B96" s="32"/>
      <c r="C96" s="32"/>
      <c r="D96" s="33"/>
      <c r="E96" s="33"/>
      <c r="F96" s="33"/>
      <c r="G96" s="33"/>
      <c r="H96" s="33"/>
      <c r="I96" s="33"/>
      <c r="J96" s="33"/>
      <c r="K96" s="50"/>
      <c r="M96" s="155"/>
    </row>
    <row r="97" spans="1:13" ht="20.25" customHeight="1" x14ac:dyDescent="0.2">
      <c r="A97" s="339"/>
      <c r="B97" s="340"/>
      <c r="C97" s="340"/>
      <c r="D97" s="290"/>
      <c r="E97" s="290"/>
      <c r="F97" s="290"/>
      <c r="G97" s="290"/>
      <c r="H97" s="290"/>
      <c r="I97" s="290"/>
      <c r="J97" s="290"/>
      <c r="K97" s="285"/>
      <c r="L97" s="22"/>
      <c r="M97" s="154"/>
    </row>
    <row r="98" spans="1:13" ht="20.25" customHeight="1" x14ac:dyDescent="0.2">
      <c r="A98" s="339"/>
      <c r="B98" s="291"/>
      <c r="C98" s="292"/>
      <c r="D98" s="293"/>
      <c r="E98" s="293"/>
      <c r="F98" s="293"/>
      <c r="G98" s="293"/>
      <c r="H98" s="293"/>
      <c r="I98" s="293"/>
      <c r="J98" s="293"/>
      <c r="K98" s="276"/>
      <c r="M98" s="155"/>
    </row>
    <row r="99" spans="1:13" ht="20.25" customHeight="1" x14ac:dyDescent="0.2">
      <c r="A99" s="339"/>
      <c r="B99" s="291"/>
      <c r="C99" s="292"/>
      <c r="D99" s="293"/>
      <c r="E99" s="293"/>
      <c r="F99" s="293"/>
      <c r="G99" s="293"/>
      <c r="H99" s="293"/>
      <c r="I99" s="293"/>
      <c r="J99" s="293"/>
      <c r="K99" s="276"/>
      <c r="M99" s="155"/>
    </row>
    <row r="100" spans="1:13" ht="20.25" customHeight="1" x14ac:dyDescent="0.2">
      <c r="A100" s="339"/>
      <c r="B100" s="291"/>
      <c r="C100" s="292"/>
      <c r="D100" s="293"/>
      <c r="E100" s="293"/>
      <c r="F100" s="293"/>
      <c r="G100" s="293"/>
      <c r="H100" s="293"/>
      <c r="I100" s="293"/>
      <c r="J100" s="293"/>
      <c r="K100" s="276"/>
      <c r="M100" s="155"/>
    </row>
    <row r="101" spans="1:13" ht="20.25" customHeight="1" x14ac:dyDescent="0.2">
      <c r="A101" s="339"/>
      <c r="B101" s="291"/>
      <c r="C101" s="292"/>
      <c r="D101" s="293"/>
      <c r="E101" s="293"/>
      <c r="F101" s="293"/>
      <c r="G101" s="293"/>
      <c r="H101" s="293"/>
      <c r="I101" s="293"/>
      <c r="J101" s="293"/>
      <c r="K101" s="276"/>
      <c r="M101" s="155"/>
    </row>
    <row r="102" spans="1:13" ht="20.25" customHeight="1" x14ac:dyDescent="0.2">
      <c r="A102" s="339"/>
      <c r="B102" s="32"/>
      <c r="C102" s="32"/>
      <c r="D102" s="294"/>
      <c r="E102" s="294"/>
      <c r="F102" s="294"/>
      <c r="G102" s="294"/>
      <c r="H102" s="294"/>
      <c r="I102" s="294"/>
      <c r="J102" s="294"/>
      <c r="K102" s="276"/>
      <c r="M102" s="155"/>
    </row>
    <row r="103" spans="1:13" ht="20.25" customHeight="1" x14ac:dyDescent="0.2">
      <c r="A103" s="339"/>
      <c r="B103" s="295"/>
      <c r="C103" s="270"/>
      <c r="D103" s="270"/>
      <c r="E103" s="270"/>
      <c r="F103" s="270"/>
      <c r="G103" s="270"/>
      <c r="H103" s="270"/>
      <c r="I103" s="270"/>
      <c r="J103" s="270"/>
      <c r="K103" s="50"/>
      <c r="L103" s="91"/>
      <c r="M103" s="155"/>
    </row>
    <row r="104" spans="1:13" ht="20.25" customHeight="1" x14ac:dyDescent="0.2">
      <c r="A104" s="14"/>
      <c r="B104" s="268"/>
      <c r="C104" s="268"/>
      <c r="D104" s="268"/>
      <c r="E104" s="268"/>
      <c r="F104" s="268"/>
      <c r="G104" s="268"/>
      <c r="H104" s="268"/>
      <c r="I104" s="268"/>
      <c r="J104" s="268"/>
      <c r="K104" s="276"/>
      <c r="L104" s="91"/>
      <c r="M104" s="155"/>
    </row>
    <row r="105" spans="1:13" ht="20.25" customHeight="1" x14ac:dyDescent="0.2">
      <c r="A105" s="50"/>
      <c r="B105" s="32"/>
      <c r="C105" s="32"/>
      <c r="D105" s="33"/>
      <c r="E105" s="33"/>
      <c r="F105" s="33"/>
      <c r="G105" s="33"/>
      <c r="H105" s="33"/>
      <c r="I105" s="33"/>
      <c r="J105" s="33"/>
      <c r="K105" s="50"/>
      <c r="M105" s="155"/>
    </row>
    <row r="106" spans="1:13" ht="20.25" customHeight="1" x14ac:dyDescent="0.2">
      <c r="A106" s="339"/>
      <c r="B106" s="340"/>
      <c r="C106" s="340"/>
      <c r="D106" s="290"/>
      <c r="E106" s="290"/>
      <c r="F106" s="290"/>
      <c r="G106" s="290"/>
      <c r="H106" s="290"/>
      <c r="I106" s="290"/>
      <c r="J106" s="290"/>
      <c r="K106" s="285"/>
      <c r="L106" s="22"/>
      <c r="M106" s="154"/>
    </row>
    <row r="107" spans="1:13" ht="20.25" customHeight="1" x14ac:dyDescent="0.2">
      <c r="A107" s="339"/>
      <c r="B107" s="291"/>
      <c r="C107" s="292"/>
      <c r="D107" s="293"/>
      <c r="E107" s="293"/>
      <c r="F107" s="293"/>
      <c r="G107" s="293"/>
      <c r="H107" s="293"/>
      <c r="I107" s="293"/>
      <c r="J107" s="293"/>
      <c r="K107" s="276"/>
      <c r="M107" s="155"/>
    </row>
    <row r="108" spans="1:13" ht="20.25" customHeight="1" x14ac:dyDescent="0.2">
      <c r="A108" s="339"/>
      <c r="B108" s="291"/>
      <c r="C108" s="292"/>
      <c r="D108" s="293"/>
      <c r="E108" s="293"/>
      <c r="F108" s="293"/>
      <c r="G108" s="293"/>
      <c r="H108" s="293"/>
      <c r="I108" s="293"/>
      <c r="J108" s="293"/>
      <c r="K108" s="276"/>
      <c r="M108" s="155"/>
    </row>
    <row r="109" spans="1:13" ht="20.25" customHeight="1" x14ac:dyDescent="0.2">
      <c r="A109" s="339"/>
      <c r="B109" s="291"/>
      <c r="C109" s="292"/>
      <c r="D109" s="293"/>
      <c r="E109" s="293"/>
      <c r="F109" s="293"/>
      <c r="G109" s="293"/>
      <c r="H109" s="293"/>
      <c r="I109" s="293"/>
      <c r="J109" s="293"/>
      <c r="K109" s="276"/>
      <c r="M109" s="155"/>
    </row>
    <row r="110" spans="1:13" ht="20.25" customHeight="1" x14ac:dyDescent="0.2">
      <c r="A110" s="339"/>
      <c r="B110" s="291"/>
      <c r="C110" s="292"/>
      <c r="D110" s="293"/>
      <c r="E110" s="293"/>
      <c r="F110" s="293"/>
      <c r="G110" s="293"/>
      <c r="H110" s="293"/>
      <c r="I110" s="293"/>
      <c r="J110" s="293"/>
      <c r="K110" s="276"/>
      <c r="M110" s="155"/>
    </row>
    <row r="111" spans="1:13" ht="20.25" customHeight="1" x14ac:dyDescent="0.2">
      <c r="A111" s="339"/>
      <c r="B111" s="32"/>
      <c r="C111" s="32"/>
      <c r="D111" s="294"/>
      <c r="E111" s="294"/>
      <c r="F111" s="294"/>
      <c r="G111" s="294"/>
      <c r="H111" s="294"/>
      <c r="I111" s="294"/>
      <c r="J111" s="294"/>
      <c r="K111" s="276"/>
      <c r="M111" s="155"/>
    </row>
    <row r="112" spans="1:13" ht="20.25" customHeight="1" x14ac:dyDescent="0.2">
      <c r="A112" s="339"/>
      <c r="B112" s="295"/>
      <c r="C112" s="270"/>
      <c r="D112" s="270"/>
      <c r="E112" s="270"/>
      <c r="F112" s="270"/>
      <c r="G112" s="270"/>
      <c r="H112" s="270"/>
      <c r="I112" s="270"/>
      <c r="J112" s="270"/>
      <c r="K112" s="50"/>
      <c r="L112" s="91"/>
      <c r="M112" s="155"/>
    </row>
    <row r="113" spans="1:13" ht="20.25" customHeight="1" x14ac:dyDescent="0.2">
      <c r="A113" s="14"/>
      <c r="B113" s="268"/>
      <c r="C113" s="268"/>
      <c r="D113" s="268"/>
      <c r="E113" s="268"/>
      <c r="F113" s="268"/>
      <c r="G113" s="268"/>
      <c r="H113" s="268"/>
      <c r="I113" s="268"/>
      <c r="J113" s="268"/>
      <c r="K113" s="276"/>
      <c r="L113" s="91"/>
      <c r="M113" s="155"/>
    </row>
    <row r="114" spans="1:13" ht="20.25" customHeight="1" x14ac:dyDescent="0.2">
      <c r="A114" s="50"/>
      <c r="B114" s="32"/>
      <c r="C114" s="32"/>
      <c r="D114" s="33"/>
      <c r="E114" s="33"/>
      <c r="F114" s="33"/>
      <c r="G114" s="33"/>
      <c r="H114" s="33"/>
      <c r="I114" s="33"/>
      <c r="J114" s="33"/>
      <c r="K114" s="50"/>
      <c r="M114" s="155"/>
    </row>
    <row r="115" spans="1:13" ht="20.25" customHeight="1" x14ac:dyDescent="0.25">
      <c r="A115" s="339"/>
      <c r="B115" s="340"/>
      <c r="C115" s="340"/>
      <c r="D115" s="290"/>
      <c r="E115" s="290"/>
      <c r="F115" s="290"/>
      <c r="G115" s="290"/>
      <c r="H115" s="290"/>
      <c r="I115" s="290"/>
      <c r="J115" s="290"/>
      <c r="K115" s="35"/>
      <c r="L115" s="36"/>
      <c r="M115" s="156"/>
    </row>
    <row r="116" spans="1:13" ht="20.25" customHeight="1" x14ac:dyDescent="0.2">
      <c r="A116" s="339"/>
      <c r="B116" s="291"/>
      <c r="C116" s="292"/>
      <c r="D116" s="293"/>
      <c r="E116" s="293"/>
      <c r="F116" s="293"/>
      <c r="G116" s="293"/>
      <c r="H116" s="293"/>
      <c r="I116" s="293"/>
      <c r="J116" s="293"/>
      <c r="K116" s="276"/>
      <c r="M116" s="155"/>
    </row>
    <row r="117" spans="1:13" ht="20.25" customHeight="1" x14ac:dyDescent="0.2">
      <c r="A117" s="339"/>
      <c r="B117" s="291"/>
      <c r="C117" s="292"/>
      <c r="D117" s="293"/>
      <c r="E117" s="293"/>
      <c r="F117" s="293"/>
      <c r="G117" s="293"/>
      <c r="H117" s="293"/>
      <c r="I117" s="293"/>
      <c r="J117" s="293"/>
      <c r="K117" s="276"/>
      <c r="M117" s="155"/>
    </row>
    <row r="118" spans="1:13" ht="20.25" customHeight="1" x14ac:dyDescent="0.2">
      <c r="A118" s="339"/>
      <c r="B118" s="32"/>
      <c r="C118" s="270"/>
      <c r="D118" s="270"/>
      <c r="E118" s="270"/>
      <c r="F118" s="270"/>
      <c r="G118" s="270"/>
      <c r="H118" s="270"/>
      <c r="I118" s="270"/>
      <c r="J118" s="270"/>
      <c r="K118" s="276"/>
      <c r="M118" s="155"/>
    </row>
    <row r="119" spans="1:13" ht="20.25" customHeight="1" x14ac:dyDescent="0.2">
      <c r="A119" s="339"/>
      <c r="B119" s="32"/>
      <c r="C119" s="270"/>
      <c r="D119" s="270"/>
      <c r="E119" s="270"/>
      <c r="F119" s="270"/>
      <c r="G119" s="270"/>
      <c r="H119" s="270"/>
      <c r="I119" s="270"/>
      <c r="J119" s="270"/>
      <c r="K119" s="276"/>
      <c r="M119" s="155"/>
    </row>
    <row r="120" spans="1:13" ht="20.25" customHeight="1" x14ac:dyDescent="0.2">
      <c r="A120" s="339"/>
      <c r="B120" s="296"/>
      <c r="C120" s="269"/>
      <c r="D120" s="270"/>
      <c r="E120" s="270"/>
      <c r="F120" s="270"/>
      <c r="G120" s="270"/>
      <c r="H120" s="270"/>
      <c r="I120" s="270"/>
      <c r="J120" s="270"/>
      <c r="K120" s="276"/>
      <c r="M120" s="155"/>
    </row>
    <row r="121" spans="1:13" ht="20.25" customHeight="1" x14ac:dyDescent="0.2">
      <c r="A121" s="46"/>
      <c r="B121" s="47"/>
      <c r="C121" s="47"/>
      <c r="D121" s="48"/>
      <c r="E121" s="48"/>
      <c r="F121" s="48"/>
      <c r="G121" s="48"/>
      <c r="H121" s="48"/>
      <c r="I121" s="48"/>
      <c r="J121" s="48"/>
      <c r="K121" s="50"/>
      <c r="L121" s="91"/>
      <c r="M121" s="157"/>
    </row>
    <row r="122" spans="1:13" ht="20.25" customHeight="1" x14ac:dyDescent="0.2">
      <c r="A122" s="277"/>
      <c r="B122" s="277"/>
      <c r="C122" s="277"/>
      <c r="D122" s="277"/>
      <c r="E122" s="277"/>
      <c r="F122" s="277"/>
      <c r="G122" s="277"/>
      <c r="H122" s="277"/>
      <c r="I122" s="277"/>
      <c r="J122" s="278"/>
      <c r="K122" s="276"/>
      <c r="L122" s="98"/>
      <c r="M122" s="155"/>
    </row>
    <row r="123" spans="1:13" ht="20.25" customHeight="1" x14ac:dyDescent="0.2">
      <c r="A123" s="50"/>
      <c r="B123" s="50"/>
      <c r="C123" s="50"/>
      <c r="D123" s="50"/>
      <c r="E123" s="50"/>
      <c r="F123" s="50"/>
      <c r="G123" s="50"/>
      <c r="H123" s="50"/>
      <c r="I123" s="50"/>
      <c r="J123" s="286"/>
      <c r="K123" s="50"/>
    </row>
    <row r="124" spans="1:13" ht="20.25" customHeight="1" x14ac:dyDescent="0.2">
      <c r="A124" s="50"/>
      <c r="B124" s="50"/>
      <c r="C124" s="50"/>
      <c r="D124" s="50"/>
      <c r="E124" s="50"/>
      <c r="F124" s="50"/>
      <c r="G124" s="50"/>
      <c r="H124" s="50"/>
      <c r="I124" s="50"/>
      <c r="J124" s="286"/>
      <c r="K124" s="50"/>
    </row>
    <row r="125" spans="1:13" ht="20.25" customHeight="1" x14ac:dyDescent="0.2"/>
    <row r="126" spans="1:13" ht="20.25" customHeight="1" x14ac:dyDescent="0.2"/>
    <row r="127" spans="1:13" ht="20.25" customHeight="1" x14ac:dyDescent="0.2"/>
  </sheetData>
  <mergeCells count="33">
    <mergeCell ref="A26:A32"/>
    <mergeCell ref="A48:A54"/>
    <mergeCell ref="C4:E4"/>
    <mergeCell ref="A8:A14"/>
    <mergeCell ref="A17:A23"/>
    <mergeCell ref="B17:C17"/>
    <mergeCell ref="A35:A40"/>
    <mergeCell ref="B35:C35"/>
    <mergeCell ref="H4:J4"/>
    <mergeCell ref="B6:C6"/>
    <mergeCell ref="B8:C8"/>
    <mergeCell ref="B57:C57"/>
    <mergeCell ref="H44:J44"/>
    <mergeCell ref="B46:C46"/>
    <mergeCell ref="B26:C26"/>
    <mergeCell ref="C44:E44"/>
    <mergeCell ref="B48:C48"/>
    <mergeCell ref="B66:C66"/>
    <mergeCell ref="A75:A80"/>
    <mergeCell ref="B75:C75"/>
    <mergeCell ref="A57:A63"/>
    <mergeCell ref="A66:A72"/>
    <mergeCell ref="C84:E84"/>
    <mergeCell ref="H84:J84"/>
    <mergeCell ref="B86:C86"/>
    <mergeCell ref="A115:A120"/>
    <mergeCell ref="B115:C115"/>
    <mergeCell ref="B88:C88"/>
    <mergeCell ref="B97:C97"/>
    <mergeCell ref="B106:C106"/>
    <mergeCell ref="A88:A94"/>
    <mergeCell ref="A97:A103"/>
    <mergeCell ref="A106:A112"/>
  </mergeCells>
  <pageMargins left="0.70866141732283472" right="0.70866141732283472" top="0.39370078740157483" bottom="0.39370078740157483" header="0.39370078740157483" footer="0.27559055118110237"/>
  <pageSetup paperSize="9" scale="75" orientation="landscape" r:id="rId1"/>
  <rowBreaks count="1" manualBreakCount="1">
    <brk id="25" max="16383" man="1"/>
  </rowBreaks>
  <extLst>
    <ext xmlns:x14="http://schemas.microsoft.com/office/spreadsheetml/2009/9/main" uri="{78C0D931-6437-407d-A8EE-F0AAD7539E65}">
      <x14:conditionalFormattings>
        <x14:conditionalFormatting xmlns:xm="http://schemas.microsoft.com/office/excel/2006/main">
          <x14:cfRule type="expression" priority="1" id="{22344B0C-3688-45E3-80AC-CB785B25457F}">
            <xm:f>'Berechnung Betrieb'!$O$15&lt;&gt;$M$42</xm:f>
            <x14:dxf/>
          </x14:cfRule>
          <xm:sqref>O18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E22" sqref="E22"/>
    </sheetView>
  </sheetViews>
  <sheetFormatPr baseColWidth="10" defaultColWidth="11" defaultRowHeight="14.25" x14ac:dyDescent="0.2"/>
  <cols>
    <col min="1" max="1" width="1.625" style="1" customWidth="1"/>
    <col min="2" max="2" width="12.375" style="1" customWidth="1"/>
    <col min="3" max="3" width="19.75" style="1" customWidth="1"/>
    <col min="4" max="4" width="53" style="1" customWidth="1"/>
    <col min="5" max="5" width="40.5" style="1" customWidth="1"/>
    <col min="6" max="6" width="20.375" style="1" customWidth="1"/>
    <col min="7" max="7" width="1.875" style="1" customWidth="1"/>
    <col min="8" max="16384" width="11" style="1"/>
  </cols>
  <sheetData>
    <row r="1" spans="1:7" ht="6.95" customHeight="1" x14ac:dyDescent="0.2">
      <c r="A1" s="324"/>
      <c r="B1" s="324"/>
      <c r="C1" s="324"/>
      <c r="D1" s="324"/>
      <c r="E1" s="324"/>
      <c r="F1" s="324"/>
      <c r="G1" s="324"/>
    </row>
    <row r="2" spans="1:7" ht="18" x14ac:dyDescent="0.2">
      <c r="A2" s="324"/>
      <c r="B2" s="325" t="s">
        <v>79</v>
      </c>
      <c r="C2" s="324"/>
      <c r="D2" s="324"/>
      <c r="E2" s="324"/>
      <c r="F2" s="324"/>
      <c r="G2" s="324"/>
    </row>
    <row r="3" spans="1:7" ht="10.5" customHeight="1" x14ac:dyDescent="0.2">
      <c r="A3" s="324"/>
      <c r="B3" s="325"/>
      <c r="C3" s="324"/>
      <c r="D3" s="324"/>
      <c r="E3" s="324"/>
      <c r="F3" s="324"/>
      <c r="G3" s="324"/>
    </row>
    <row r="4" spans="1:7" ht="105.75" customHeight="1" x14ac:dyDescent="0.2">
      <c r="A4" s="324"/>
      <c r="B4" s="350" t="s">
        <v>97</v>
      </c>
      <c r="C4" s="351"/>
      <c r="D4" s="351"/>
      <c r="E4" s="351"/>
      <c r="F4" s="351"/>
      <c r="G4" s="324"/>
    </row>
    <row r="5" spans="1:7" ht="9.6" customHeight="1" x14ac:dyDescent="0.2">
      <c r="A5" s="324"/>
      <c r="B5" s="324"/>
      <c r="C5" s="324"/>
      <c r="D5" s="324"/>
      <c r="E5" s="324"/>
      <c r="F5" s="324"/>
      <c r="G5" s="324"/>
    </row>
    <row r="6" spans="1:7" ht="15" x14ac:dyDescent="0.2">
      <c r="A6" s="324"/>
      <c r="B6" s="322" t="s">
        <v>78</v>
      </c>
      <c r="C6" s="323"/>
      <c r="D6" s="323"/>
      <c r="E6" s="323"/>
      <c r="F6" s="322" t="s">
        <v>81</v>
      </c>
      <c r="G6" s="324"/>
    </row>
    <row r="7" spans="1:7" ht="27" customHeight="1" x14ac:dyDescent="0.2">
      <c r="A7" s="324"/>
      <c r="B7" s="355" t="s">
        <v>94</v>
      </c>
      <c r="C7" s="199" t="s">
        <v>20</v>
      </c>
      <c r="D7" s="326" t="s">
        <v>84</v>
      </c>
      <c r="E7" s="353" t="s">
        <v>82</v>
      </c>
      <c r="F7" s="353" t="s">
        <v>95</v>
      </c>
      <c r="G7" s="324"/>
    </row>
    <row r="8" spans="1:7" ht="28.5" x14ac:dyDescent="0.2">
      <c r="A8" s="324"/>
      <c r="B8" s="355"/>
      <c r="C8" s="199" t="s">
        <v>21</v>
      </c>
      <c r="D8" s="326" t="s">
        <v>85</v>
      </c>
      <c r="E8" s="353"/>
      <c r="F8" s="354"/>
      <c r="G8" s="324"/>
    </row>
    <row r="9" spans="1:7" x14ac:dyDescent="0.2">
      <c r="A9" s="324"/>
      <c r="B9" s="355"/>
      <c r="C9" s="1" t="s">
        <v>11</v>
      </c>
      <c r="E9" s="353"/>
      <c r="F9" s="354"/>
      <c r="G9" s="324"/>
    </row>
    <row r="10" spans="1:7" x14ac:dyDescent="0.2">
      <c r="A10" s="324"/>
      <c r="B10" s="355"/>
      <c r="C10" s="1" t="s">
        <v>16</v>
      </c>
      <c r="D10" s="1" t="s">
        <v>86</v>
      </c>
      <c r="E10" s="353"/>
      <c r="F10" s="354"/>
      <c r="G10" s="324"/>
    </row>
    <row r="11" spans="1:7" x14ac:dyDescent="0.2">
      <c r="A11" s="324"/>
      <c r="B11" s="355"/>
      <c r="C11" s="1" t="s">
        <v>12</v>
      </c>
      <c r="E11" s="353"/>
      <c r="F11" s="354"/>
      <c r="G11" s="324"/>
    </row>
    <row r="12" spans="1:7" ht="5.0999999999999996" customHeight="1" x14ac:dyDescent="0.2">
      <c r="A12" s="324"/>
      <c r="B12" s="323"/>
      <c r="C12" s="323"/>
      <c r="D12" s="323"/>
      <c r="E12" s="323"/>
      <c r="F12" s="323"/>
      <c r="G12" s="324"/>
    </row>
    <row r="13" spans="1:7" ht="28.5" customHeight="1" x14ac:dyDescent="0.2">
      <c r="A13" s="324"/>
      <c r="B13" s="356" t="s">
        <v>80</v>
      </c>
      <c r="C13" s="199" t="s">
        <v>15</v>
      </c>
      <c r="D13" s="327" t="s">
        <v>87</v>
      </c>
      <c r="E13" s="353" t="s">
        <v>83</v>
      </c>
      <c r="F13" s="353" t="s">
        <v>96</v>
      </c>
      <c r="G13" s="324"/>
    </row>
    <row r="14" spans="1:7" x14ac:dyDescent="0.2">
      <c r="A14" s="324"/>
      <c r="B14" s="356"/>
      <c r="C14" s="1" t="s">
        <v>21</v>
      </c>
      <c r="D14" s="328" t="s">
        <v>88</v>
      </c>
      <c r="E14" s="353"/>
      <c r="F14" s="353"/>
      <c r="G14" s="324"/>
    </row>
    <row r="15" spans="1:7" x14ac:dyDescent="0.2">
      <c r="A15" s="324"/>
      <c r="B15" s="356"/>
      <c r="C15" s="1" t="s">
        <v>12</v>
      </c>
      <c r="E15" s="353"/>
      <c r="F15" s="353"/>
      <c r="G15" s="324"/>
    </row>
    <row r="16" spans="1:7" ht="9.6" customHeight="1" x14ac:dyDescent="0.2">
      <c r="A16" s="324"/>
      <c r="B16" s="324"/>
      <c r="C16" s="324"/>
      <c r="D16" s="324"/>
      <c r="E16" s="324"/>
      <c r="F16" s="324"/>
      <c r="G16" s="324"/>
    </row>
    <row r="18" spans="2:4" x14ac:dyDescent="0.2">
      <c r="B18" s="329" t="s">
        <v>89</v>
      </c>
      <c r="C18" s="330"/>
    </row>
    <row r="19" spans="2:4" x14ac:dyDescent="0.2">
      <c r="B19" s="352" t="s">
        <v>90</v>
      </c>
      <c r="C19" s="352"/>
      <c r="D19" s="1" t="s">
        <v>93</v>
      </c>
    </row>
    <row r="20" spans="2:4" x14ac:dyDescent="0.2">
      <c r="B20" s="352" t="s">
        <v>91</v>
      </c>
      <c r="C20" s="352"/>
      <c r="D20" s="1" t="s">
        <v>92</v>
      </c>
    </row>
  </sheetData>
  <mergeCells count="9">
    <mergeCell ref="B4:F4"/>
    <mergeCell ref="B19:C19"/>
    <mergeCell ref="B20:C20"/>
    <mergeCell ref="E13:E15"/>
    <mergeCell ref="E7:E11"/>
    <mergeCell ref="F7:F11"/>
    <mergeCell ref="F13:F15"/>
    <mergeCell ref="B7:B11"/>
    <mergeCell ref="B13:B15"/>
  </mergeCells>
  <pageMargins left="0.70866141732283472" right="0.70866141732283472" top="0.39370078740157483" bottom="0.39370078740157483" header="0.39370078740157483"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B268"/>
  <sheetViews>
    <sheetView workbookViewId="0">
      <selection activeCell="Q67" sqref="A1:Q67"/>
    </sheetView>
  </sheetViews>
  <sheetFormatPr baseColWidth="10" defaultColWidth="11" defaultRowHeight="14.25" x14ac:dyDescent="0.2"/>
  <cols>
    <col min="1" max="1" width="3.25" style="1" customWidth="1"/>
    <col min="2" max="2" width="21.375" style="1" customWidth="1"/>
    <col min="3" max="3" width="13.125" style="1" customWidth="1"/>
    <col min="4" max="5" width="9.375" style="1" customWidth="1"/>
    <col min="6" max="6" width="10.25" style="1" customWidth="1"/>
    <col min="7" max="7" width="11.125" style="1" customWidth="1"/>
    <col min="8" max="8" width="9.5" style="1" customWidth="1"/>
    <col min="9" max="9" width="10.5" style="1" customWidth="1"/>
    <col min="10" max="10" width="9.625" style="1" customWidth="1"/>
    <col min="11" max="11" width="4.125" style="1" customWidth="1"/>
    <col min="12" max="12" width="17.75" style="1" customWidth="1"/>
    <col min="13" max="13" width="9.125" style="1" customWidth="1"/>
    <col min="14" max="14" width="10.5" style="1" customWidth="1"/>
    <col min="15" max="15" width="9.625" style="1" customWidth="1"/>
    <col min="16" max="17" width="11" style="1"/>
    <col min="18" max="18" width="12.375" style="1" customWidth="1"/>
    <col min="19" max="23" width="11" style="1"/>
    <col min="24" max="24" width="18.375" style="1" customWidth="1"/>
    <col min="25" max="16384" width="11" style="1"/>
  </cols>
  <sheetData>
    <row r="1" spans="1:28" ht="20.25" x14ac:dyDescent="0.3">
      <c r="A1" s="70" t="s">
        <v>0</v>
      </c>
      <c r="B1" s="70"/>
      <c r="C1" s="70"/>
      <c r="D1" s="70"/>
      <c r="E1" s="70"/>
      <c r="F1" s="70"/>
      <c r="G1" s="70"/>
      <c r="H1" s="70"/>
      <c r="I1" s="70"/>
      <c r="J1" s="70"/>
      <c r="K1" s="70"/>
      <c r="L1" s="70"/>
      <c r="M1" s="70"/>
      <c r="N1" s="70"/>
      <c r="O1" s="70"/>
      <c r="P1" s="70"/>
      <c r="Q1" s="189"/>
      <c r="R1" s="77"/>
      <c r="S1" s="77"/>
      <c r="T1" s="77"/>
      <c r="U1" s="77"/>
      <c r="V1" s="77"/>
      <c r="W1" s="77"/>
      <c r="X1" s="77"/>
      <c r="Y1" s="77"/>
      <c r="Z1" s="77"/>
      <c r="AA1" s="77"/>
      <c r="AB1" s="78"/>
    </row>
    <row r="2" spans="1:28" ht="20.25" x14ac:dyDescent="0.3">
      <c r="A2" s="70"/>
      <c r="B2" s="70"/>
      <c r="C2" s="70"/>
      <c r="D2" s="70"/>
      <c r="E2" s="70"/>
      <c r="F2" s="70"/>
      <c r="G2" s="70"/>
      <c r="H2" s="70"/>
      <c r="I2" s="70"/>
      <c r="J2" s="70"/>
      <c r="K2" s="70"/>
      <c r="L2" s="70"/>
      <c r="M2" s="70"/>
      <c r="N2" s="70"/>
      <c r="O2" s="70"/>
      <c r="P2" s="70"/>
      <c r="Q2" s="189"/>
      <c r="R2" s="77"/>
      <c r="S2" s="77"/>
      <c r="T2" s="77"/>
      <c r="U2" s="77"/>
      <c r="V2" s="77"/>
      <c r="W2" s="77"/>
      <c r="X2" s="77"/>
      <c r="Y2" s="77"/>
      <c r="Z2" s="77"/>
      <c r="AA2" s="77"/>
      <c r="AB2" s="78"/>
    </row>
    <row r="3" spans="1:28" ht="20.25" x14ac:dyDescent="0.3">
      <c r="A3" s="70"/>
      <c r="B3" s="57" t="s">
        <v>1</v>
      </c>
      <c r="C3" s="57" t="str">
        <f>Rohdaten!C4</f>
        <v>Name des Betriebs</v>
      </c>
      <c r="D3" s="70"/>
      <c r="E3" s="70"/>
      <c r="F3" s="70"/>
      <c r="G3" s="70"/>
      <c r="H3" s="57"/>
      <c r="I3" s="70"/>
      <c r="J3" s="70"/>
      <c r="K3" s="70"/>
      <c r="L3" s="70"/>
      <c r="M3" s="66"/>
      <c r="N3" s="61"/>
      <c r="O3" s="61"/>
      <c r="P3" s="61"/>
      <c r="Q3" s="189"/>
      <c r="R3" s="2"/>
      <c r="S3" s="2"/>
      <c r="T3" s="2"/>
      <c r="U3" s="2"/>
      <c r="V3" s="2"/>
      <c r="W3" s="2"/>
      <c r="X3" s="2"/>
      <c r="Y3" s="2"/>
      <c r="Z3" s="2"/>
      <c r="AA3" s="2"/>
      <c r="AB3" s="78"/>
    </row>
    <row r="4" spans="1:28" ht="20.25" x14ac:dyDescent="0.3">
      <c r="A4" s="70"/>
      <c r="B4" s="70"/>
      <c r="C4" s="70"/>
      <c r="D4" s="70"/>
      <c r="E4" s="70"/>
      <c r="F4" s="70"/>
      <c r="G4" s="70"/>
      <c r="H4" s="70"/>
      <c r="I4" s="70"/>
      <c r="J4" s="70"/>
      <c r="K4" s="71"/>
      <c r="L4" s="61"/>
      <c r="M4" s="61"/>
      <c r="N4" s="61"/>
      <c r="O4" s="61"/>
      <c r="P4" s="61"/>
      <c r="Q4" s="189"/>
      <c r="R4" s="2"/>
      <c r="S4" s="2"/>
      <c r="T4" s="2"/>
      <c r="U4" s="2"/>
      <c r="V4" s="2"/>
      <c r="W4" s="2"/>
      <c r="X4" s="2"/>
      <c r="Y4" s="2"/>
      <c r="Z4" s="2"/>
      <c r="AA4" s="2"/>
      <c r="AB4" s="78"/>
    </row>
    <row r="5" spans="1:28" ht="20.25" x14ac:dyDescent="0.2">
      <c r="A5" s="54" t="s">
        <v>23</v>
      </c>
      <c r="B5" s="55"/>
      <c r="C5" s="55"/>
      <c r="D5" s="56"/>
      <c r="E5" s="56"/>
      <c r="F5" s="56"/>
      <c r="G5" s="56"/>
      <c r="H5" s="56"/>
      <c r="I5" s="56"/>
      <c r="J5" s="56"/>
      <c r="K5" s="71"/>
      <c r="L5" s="61"/>
      <c r="M5" s="67"/>
      <c r="N5" s="61"/>
      <c r="O5" s="61"/>
      <c r="P5" s="61"/>
      <c r="Q5" s="189"/>
      <c r="R5" s="2"/>
      <c r="S5" s="2"/>
      <c r="T5" s="2"/>
      <c r="U5" s="2"/>
      <c r="V5" s="2"/>
      <c r="W5" s="2"/>
      <c r="X5" s="2"/>
      <c r="Y5" s="2"/>
      <c r="Z5" s="2"/>
      <c r="AA5" s="2"/>
      <c r="AB5" s="78"/>
    </row>
    <row r="6" spans="1:28" ht="14.45" customHeight="1" thickBot="1" x14ac:dyDescent="0.3">
      <c r="A6" s="57"/>
      <c r="B6" s="55"/>
      <c r="C6" s="55"/>
      <c r="D6" s="58"/>
      <c r="E6" s="58"/>
      <c r="F6" s="58"/>
      <c r="G6" s="58"/>
      <c r="H6" s="58"/>
      <c r="I6" s="58"/>
      <c r="J6" s="58"/>
      <c r="K6" s="71"/>
      <c r="L6" s="59"/>
      <c r="M6" s="59"/>
      <c r="N6" s="68"/>
      <c r="O6" s="61"/>
      <c r="P6" s="61"/>
      <c r="Q6" s="189"/>
      <c r="R6" s="2"/>
      <c r="S6" s="2"/>
      <c r="T6" s="2"/>
      <c r="U6" s="2"/>
      <c r="V6" s="2"/>
      <c r="W6" s="2"/>
      <c r="X6" s="2"/>
      <c r="Y6" s="2"/>
      <c r="Z6" s="2"/>
      <c r="AA6" s="2"/>
      <c r="AB6" s="78"/>
    </row>
    <row r="7" spans="1:28" ht="14.1" customHeight="1" thickBot="1" x14ac:dyDescent="0.25">
      <c r="A7" s="59" t="s">
        <v>39</v>
      </c>
      <c r="B7" s="60" t="s">
        <v>24</v>
      </c>
      <c r="C7" s="55"/>
      <c r="D7" s="3" t="s">
        <v>2</v>
      </c>
      <c r="E7" s="4" t="s">
        <v>3</v>
      </c>
      <c r="F7" s="4" t="s">
        <v>4</v>
      </c>
      <c r="G7" s="4" t="s">
        <v>5</v>
      </c>
      <c r="H7" s="4" t="s">
        <v>6</v>
      </c>
      <c r="I7" s="4" t="s">
        <v>7</v>
      </c>
      <c r="J7" s="5" t="s">
        <v>8</v>
      </c>
      <c r="K7" s="71"/>
      <c r="L7" s="371" t="s">
        <v>34</v>
      </c>
      <c r="M7" s="371"/>
      <c r="N7" s="61"/>
      <c r="O7" s="61"/>
      <c r="P7" s="61"/>
      <c r="Q7" s="189"/>
      <c r="R7" s="2"/>
      <c r="S7" s="2"/>
      <c r="T7" s="2"/>
      <c r="U7" s="2"/>
      <c r="V7" s="2"/>
      <c r="W7" s="2"/>
      <c r="X7" s="2"/>
      <c r="Y7" s="2"/>
      <c r="Z7" s="2"/>
      <c r="AA7" s="2"/>
      <c r="AB7" s="78"/>
    </row>
    <row r="8" spans="1:28" ht="12" customHeight="1" thickBot="1" x14ac:dyDescent="0.25">
      <c r="A8" s="61"/>
      <c r="B8" s="62"/>
      <c r="C8" s="62"/>
      <c r="D8" s="62"/>
      <c r="E8" s="62"/>
      <c r="F8" s="62"/>
      <c r="G8" s="62"/>
      <c r="H8" s="62"/>
      <c r="I8" s="62"/>
      <c r="J8" s="62"/>
      <c r="K8" s="71"/>
      <c r="L8" s="59"/>
      <c r="M8" s="69"/>
      <c r="N8" s="68"/>
      <c r="O8" s="68"/>
      <c r="P8" s="61"/>
      <c r="Q8" s="189"/>
      <c r="R8" s="2"/>
      <c r="S8" s="2"/>
      <c r="T8" s="2"/>
      <c r="U8" s="2"/>
      <c r="V8" s="2"/>
      <c r="W8" s="2"/>
      <c r="X8" s="2"/>
      <c r="Y8" s="2"/>
      <c r="Z8" s="2"/>
      <c r="AA8" s="2"/>
      <c r="AB8" s="78"/>
    </row>
    <row r="9" spans="1:28" ht="15.75" thickBot="1" x14ac:dyDescent="0.25">
      <c r="A9" s="61"/>
      <c r="B9" s="99" t="s">
        <v>25</v>
      </c>
      <c r="C9" s="100"/>
      <c r="D9" s="100"/>
      <c r="E9" s="100"/>
      <c r="F9" s="100"/>
      <c r="G9" s="100"/>
      <c r="H9" s="100"/>
      <c r="I9" s="100"/>
      <c r="J9" s="101"/>
      <c r="K9" s="71"/>
      <c r="L9" s="87"/>
      <c r="M9" s="88" t="s">
        <v>35</v>
      </c>
      <c r="N9" s="89" t="s">
        <v>36</v>
      </c>
      <c r="O9" s="90" t="s">
        <v>37</v>
      </c>
      <c r="P9" s="61"/>
      <c r="Q9" s="189"/>
      <c r="R9" s="2"/>
      <c r="S9" s="2"/>
      <c r="T9" s="2"/>
      <c r="U9" s="2"/>
      <c r="V9" s="2"/>
      <c r="W9" s="2"/>
      <c r="X9" s="2"/>
      <c r="Y9" s="2"/>
      <c r="Z9" s="2"/>
      <c r="AA9" s="2"/>
      <c r="AB9" s="78"/>
    </row>
    <row r="10" spans="1:28" x14ac:dyDescent="0.2">
      <c r="A10" s="61"/>
      <c r="B10" s="102" t="s">
        <v>26</v>
      </c>
      <c r="C10" s="103"/>
      <c r="D10" s="170">
        <f>Rohdaten!D9+Rohdaten!D18+Rohdaten!D27</f>
        <v>18.649999999999999</v>
      </c>
      <c r="E10" s="170">
        <f>Rohdaten!E9+Rohdaten!E18+Rohdaten!E27</f>
        <v>11.600000000000001</v>
      </c>
      <c r="F10" s="170">
        <f>Rohdaten!F9+Rohdaten!F18+Rohdaten!F27</f>
        <v>10.02</v>
      </c>
      <c r="G10" s="170">
        <f>Rohdaten!G9+Rohdaten!G18+Rohdaten!G27</f>
        <v>11.799999999999999</v>
      </c>
      <c r="H10" s="170">
        <f>Rohdaten!H9+Rohdaten!H18+Rohdaten!H27</f>
        <v>9.9500000000000011</v>
      </c>
      <c r="I10" s="170">
        <f>Rohdaten!I9+Rohdaten!I18+Rohdaten!I27</f>
        <v>8.2799999999999994</v>
      </c>
      <c r="J10" s="171">
        <f>Rohdaten!J9+Rohdaten!J18+Rohdaten!J27</f>
        <v>7.2</v>
      </c>
      <c r="K10" s="71"/>
      <c r="L10" s="81" t="s">
        <v>26</v>
      </c>
      <c r="M10" s="93">
        <f>SUM(D10:J10)</f>
        <v>77.5</v>
      </c>
      <c r="N10" s="82">
        <f>IF(SUM(M10)&gt;0,M10/$M$16,"")</f>
        <v>0.33166431291992982</v>
      </c>
      <c r="O10" s="158">
        <f t="shared" ref="O10:O15" si="0">IF(SUM(M10)&gt;0,M10*1000/$D$54,0)</f>
        <v>55.755395683453237</v>
      </c>
      <c r="P10" s="61"/>
      <c r="Q10" s="189"/>
      <c r="R10" s="2"/>
      <c r="S10" s="2"/>
      <c r="T10" s="2"/>
      <c r="U10" s="2"/>
      <c r="V10" s="2"/>
      <c r="W10" s="2"/>
      <c r="X10" s="2"/>
      <c r="Y10" s="2"/>
      <c r="Z10" s="2"/>
      <c r="AA10" s="2"/>
      <c r="AB10" s="78"/>
    </row>
    <row r="11" spans="1:28" x14ac:dyDescent="0.2">
      <c r="A11" s="61"/>
      <c r="B11" s="104" t="s">
        <v>21</v>
      </c>
      <c r="C11" s="105"/>
      <c r="D11" s="172">
        <f>Rohdaten!D10+Rohdaten!D19+Rohdaten!D28</f>
        <v>1.6</v>
      </c>
      <c r="E11" s="172">
        <f>Rohdaten!E10+Rohdaten!E19+Rohdaten!E28</f>
        <v>2</v>
      </c>
      <c r="F11" s="172">
        <f>Rohdaten!F10+Rohdaten!F19+Rohdaten!F28</f>
        <v>2.35</v>
      </c>
      <c r="G11" s="172">
        <f>Rohdaten!G10+Rohdaten!G19+Rohdaten!G28</f>
        <v>2.8</v>
      </c>
      <c r="H11" s="172">
        <f>Rohdaten!H10+Rohdaten!H19+Rohdaten!H28</f>
        <v>1.75</v>
      </c>
      <c r="I11" s="172">
        <f>Rohdaten!I10+Rohdaten!I19+Rohdaten!I28</f>
        <v>2.2599999999999998</v>
      </c>
      <c r="J11" s="173">
        <f>Rohdaten!J10+Rohdaten!J19+Rohdaten!J28</f>
        <v>3.37</v>
      </c>
      <c r="K11" s="71"/>
      <c r="L11" s="83" t="s">
        <v>21</v>
      </c>
      <c r="M11" s="94">
        <f>SUM(D11:J11)</f>
        <v>16.13</v>
      </c>
      <c r="N11" s="84">
        <f t="shared" ref="N11:N15" si="1">IF(SUM(M11)&gt;0,M11/$M$16,"")</f>
        <v>6.9028972482560874E-2</v>
      </c>
      <c r="O11" s="159">
        <f t="shared" si="0"/>
        <v>11.604316546762588</v>
      </c>
      <c r="P11" s="61"/>
      <c r="Q11" s="189"/>
      <c r="R11" s="2"/>
      <c r="S11" s="2"/>
      <c r="T11" s="2"/>
      <c r="U11" s="2"/>
      <c r="V11" s="2"/>
      <c r="W11" s="2"/>
      <c r="X11" s="2"/>
      <c r="Y11" s="2"/>
      <c r="Z11" s="2"/>
      <c r="AA11" s="2"/>
      <c r="AB11" s="78"/>
    </row>
    <row r="12" spans="1:28" x14ac:dyDescent="0.2">
      <c r="A12" s="61"/>
      <c r="B12" s="104" t="s">
        <v>27</v>
      </c>
      <c r="C12" s="105"/>
      <c r="D12" s="172">
        <f>Rohdaten!D11+Rohdaten!D20+Rohdaten!D29</f>
        <v>6.4</v>
      </c>
      <c r="E12" s="172">
        <f>Rohdaten!E11+Rohdaten!E20+Rohdaten!E29</f>
        <v>7.4</v>
      </c>
      <c r="F12" s="172">
        <f>Rohdaten!F11+Rohdaten!F20+Rohdaten!F29</f>
        <v>6.8</v>
      </c>
      <c r="G12" s="172">
        <f>Rohdaten!G11+Rohdaten!G20+Rohdaten!G29</f>
        <v>8.1</v>
      </c>
      <c r="H12" s="172">
        <f>Rohdaten!H11+Rohdaten!H20+Rohdaten!H29</f>
        <v>6.4</v>
      </c>
      <c r="I12" s="172">
        <f>Rohdaten!I11+Rohdaten!I20+Rohdaten!I29</f>
        <v>5.8</v>
      </c>
      <c r="J12" s="173">
        <f>Rohdaten!J11+Rohdaten!J20+Rohdaten!J29</f>
        <v>7.6</v>
      </c>
      <c r="K12" s="71"/>
      <c r="L12" s="83" t="s">
        <v>27</v>
      </c>
      <c r="M12" s="94">
        <f>SUM(D12:J12)</f>
        <v>48.5</v>
      </c>
      <c r="N12" s="84">
        <f t="shared" si="1"/>
        <v>0.20755766679505286</v>
      </c>
      <c r="O12" s="159">
        <f t="shared" si="0"/>
        <v>34.89208633093525</v>
      </c>
      <c r="P12" s="61"/>
      <c r="Q12" s="189"/>
      <c r="R12" s="2"/>
      <c r="S12" s="2"/>
      <c r="T12" s="2"/>
      <c r="U12" s="2"/>
      <c r="V12" s="2"/>
      <c r="W12" s="2"/>
      <c r="X12" s="2"/>
      <c r="Y12" s="2"/>
      <c r="Z12" s="2"/>
      <c r="AA12" s="2"/>
      <c r="AB12" s="78"/>
    </row>
    <row r="13" spans="1:28" x14ac:dyDescent="0.2">
      <c r="A13" s="61"/>
      <c r="B13" s="242" t="s">
        <v>16</v>
      </c>
      <c r="C13" s="243"/>
      <c r="D13" s="244">
        <f>Rohdaten!D12+Rohdaten!D21+Rohdaten!D30</f>
        <v>4</v>
      </c>
      <c r="E13" s="244">
        <f>Rohdaten!E12+Rohdaten!E21+Rohdaten!E30</f>
        <v>5</v>
      </c>
      <c r="F13" s="244">
        <f>Rohdaten!F12+Rohdaten!F21+Rohdaten!F30</f>
        <v>6</v>
      </c>
      <c r="G13" s="244">
        <f>Rohdaten!G12+Rohdaten!G21+Rohdaten!G30</f>
        <v>0</v>
      </c>
      <c r="H13" s="244">
        <f>Rohdaten!H12+Rohdaten!H21+Rohdaten!H30</f>
        <v>3</v>
      </c>
      <c r="I13" s="244">
        <f>Rohdaten!I12+Rohdaten!I21+Rohdaten!I30</f>
        <v>3</v>
      </c>
      <c r="J13" s="245">
        <f>Rohdaten!J12+Rohdaten!J21+Rohdaten!J30</f>
        <v>3</v>
      </c>
      <c r="K13" s="71"/>
      <c r="L13" s="83" t="s">
        <v>16</v>
      </c>
      <c r="M13" s="94">
        <f>SUM(D13:J13)</f>
        <v>24</v>
      </c>
      <c r="N13" s="84">
        <f>IF(SUM(M13)&gt;0,M13/$M$16,"")</f>
        <v>0.10270894851713956</v>
      </c>
      <c r="O13" s="159">
        <f t="shared" si="0"/>
        <v>17.266187050359711</v>
      </c>
      <c r="P13" s="61"/>
      <c r="Q13" s="189"/>
      <c r="R13" s="2"/>
      <c r="S13" s="2"/>
      <c r="T13" s="2"/>
      <c r="U13" s="2"/>
      <c r="V13" s="2"/>
      <c r="W13" s="2"/>
      <c r="X13" s="2"/>
      <c r="Y13" s="2"/>
      <c r="Z13" s="2"/>
      <c r="AA13" s="2"/>
      <c r="AB13" s="78"/>
    </row>
    <row r="14" spans="1:28" ht="15" thickBot="1" x14ac:dyDescent="0.25">
      <c r="A14" s="61"/>
      <c r="B14" s="240" t="s">
        <v>72</v>
      </c>
      <c r="C14" s="241"/>
      <c r="D14" s="174">
        <f>Rohdaten!D13+Rohdaten!D22+Rohdaten!D31</f>
        <v>4</v>
      </c>
      <c r="E14" s="174">
        <f>Rohdaten!E13+Rohdaten!E22+Rohdaten!E31</f>
        <v>6</v>
      </c>
      <c r="F14" s="174">
        <f>Rohdaten!F13+Rohdaten!F22+Rohdaten!F31</f>
        <v>2</v>
      </c>
      <c r="G14" s="174">
        <f>Rohdaten!G13+Rohdaten!G22+Rohdaten!G31</f>
        <v>4</v>
      </c>
      <c r="H14" s="174">
        <f>Rohdaten!H13+Rohdaten!H22+Rohdaten!H31</f>
        <v>1</v>
      </c>
      <c r="I14" s="174">
        <f>Rohdaten!I13+Rohdaten!I22+Rohdaten!I31</f>
        <v>3</v>
      </c>
      <c r="J14" s="175">
        <f>Rohdaten!J13+Rohdaten!J22+Rohdaten!J31</f>
        <v>1</v>
      </c>
      <c r="K14" s="71"/>
      <c r="L14" s="247" t="s">
        <v>12</v>
      </c>
      <c r="M14" s="248">
        <f>SUM(D14:J14)</f>
        <v>21</v>
      </c>
      <c r="N14" s="84">
        <f t="shared" si="1"/>
        <v>8.9870329952497122E-2</v>
      </c>
      <c r="O14" s="249">
        <f t="shared" si="0"/>
        <v>15.107913669064748</v>
      </c>
      <c r="P14" s="96"/>
      <c r="Q14" s="189"/>
      <c r="R14" s="2"/>
      <c r="S14" s="2"/>
      <c r="T14" s="2"/>
      <c r="U14" s="2"/>
      <c r="V14" s="2"/>
      <c r="W14" s="2"/>
      <c r="X14" s="2"/>
      <c r="Y14" s="2"/>
      <c r="Z14" s="2"/>
      <c r="AA14" s="2"/>
      <c r="AB14" s="78"/>
    </row>
    <row r="15" spans="1:28" ht="15.95" customHeight="1" thickBot="1" x14ac:dyDescent="0.25">
      <c r="A15" s="61"/>
      <c r="B15" s="112" t="s">
        <v>15</v>
      </c>
      <c r="C15" s="113"/>
      <c r="D15" s="246">
        <f>Rohdaten!D36</f>
        <v>1.4</v>
      </c>
      <c r="E15" s="246">
        <f>Rohdaten!E36</f>
        <v>10</v>
      </c>
      <c r="F15" s="246">
        <f>Rohdaten!F36</f>
        <v>0.96</v>
      </c>
      <c r="G15" s="246">
        <f>Rohdaten!G36</f>
        <v>0.48</v>
      </c>
      <c r="H15" s="246">
        <f>Rohdaten!H36</f>
        <v>2.6</v>
      </c>
      <c r="I15" s="246">
        <f>Rohdaten!I36</f>
        <v>1.8</v>
      </c>
      <c r="J15" s="171">
        <f>Rohdaten!J36</f>
        <v>1.3</v>
      </c>
      <c r="K15" s="71"/>
      <c r="L15" s="85" t="s">
        <v>45</v>
      </c>
      <c r="M15" s="95">
        <f>SUM(D15:J15,D16:J16,D17:J17)</f>
        <v>46.54</v>
      </c>
      <c r="N15" s="86">
        <f t="shared" si="1"/>
        <v>0.1991697693328198</v>
      </c>
      <c r="O15" s="250">
        <f t="shared" si="0"/>
        <v>33.482014388489212</v>
      </c>
      <c r="P15" s="61"/>
      <c r="Q15" s="189"/>
      <c r="R15" s="2"/>
      <c r="S15" s="2"/>
      <c r="T15" s="2"/>
      <c r="U15" s="2"/>
      <c r="V15" s="2"/>
      <c r="W15" s="2"/>
      <c r="X15" s="2"/>
      <c r="Y15" s="2"/>
      <c r="Z15" s="2"/>
      <c r="AA15" s="2"/>
      <c r="AB15" s="78"/>
    </row>
    <row r="16" spans="1:28" ht="14.45" customHeight="1" thickBot="1" x14ac:dyDescent="0.25">
      <c r="A16" s="61"/>
      <c r="B16" s="376" t="s">
        <v>47</v>
      </c>
      <c r="C16" s="377"/>
      <c r="D16" s="172">
        <f>Rohdaten!D37</f>
        <v>2</v>
      </c>
      <c r="E16" s="172">
        <f>Rohdaten!E37</f>
        <v>2</v>
      </c>
      <c r="F16" s="172">
        <f>Rohdaten!F37</f>
        <v>10</v>
      </c>
      <c r="G16" s="172">
        <f>Rohdaten!G37</f>
        <v>2</v>
      </c>
      <c r="H16" s="172">
        <f>Rohdaten!H37</f>
        <v>0</v>
      </c>
      <c r="I16" s="172">
        <f>Rohdaten!I37</f>
        <v>2</v>
      </c>
      <c r="J16" s="173">
        <f>Rohdaten!J37</f>
        <v>0</v>
      </c>
      <c r="K16" s="71"/>
      <c r="L16" s="134" t="s">
        <v>40</v>
      </c>
      <c r="M16" s="135">
        <f>SUM(M10:M15)</f>
        <v>233.67</v>
      </c>
      <c r="N16" s="161">
        <f>SUM(N10:N15)</f>
        <v>1</v>
      </c>
      <c r="O16" s="238">
        <f>ROUND(SUM(O10:O15),2)</f>
        <v>168.11</v>
      </c>
      <c r="P16" s="61"/>
      <c r="Q16" s="189"/>
      <c r="R16" s="2"/>
      <c r="S16" s="2"/>
      <c r="T16" s="2"/>
      <c r="U16" s="2"/>
      <c r="V16" s="2"/>
      <c r="W16" s="2"/>
      <c r="X16" s="2"/>
      <c r="Y16" s="2"/>
      <c r="Z16" s="2"/>
      <c r="AA16" s="2"/>
      <c r="AB16" s="78"/>
    </row>
    <row r="17" spans="1:28" ht="13.5" customHeight="1" thickBot="1" x14ac:dyDescent="0.25">
      <c r="A17" s="61"/>
      <c r="B17" s="369" t="s">
        <v>46</v>
      </c>
      <c r="C17" s="370"/>
      <c r="D17" s="174">
        <f>Rohdaten!D38</f>
        <v>2</v>
      </c>
      <c r="E17" s="174">
        <f>Rohdaten!E38</f>
        <v>2</v>
      </c>
      <c r="F17" s="174">
        <f>Rohdaten!F38</f>
        <v>0</v>
      </c>
      <c r="G17" s="174">
        <f>Rohdaten!G38</f>
        <v>2</v>
      </c>
      <c r="H17" s="174">
        <f>Rohdaten!H38</f>
        <v>2</v>
      </c>
      <c r="I17" s="174">
        <f>Rohdaten!I38</f>
        <v>0</v>
      </c>
      <c r="J17" s="175">
        <f>Rohdaten!J38</f>
        <v>2</v>
      </c>
      <c r="K17" s="71"/>
      <c r="L17" s="61"/>
      <c r="M17" s="61"/>
      <c r="N17" s="61"/>
      <c r="O17" s="61"/>
      <c r="P17" s="61"/>
      <c r="Q17" s="189"/>
      <c r="R17" s="2"/>
      <c r="S17" s="2"/>
      <c r="T17" s="2"/>
      <c r="U17" s="2"/>
      <c r="V17" s="2"/>
      <c r="W17" s="2"/>
      <c r="X17" s="2"/>
      <c r="Y17" s="2"/>
      <c r="Z17" s="2"/>
      <c r="AA17" s="2"/>
      <c r="AB17" s="78"/>
    </row>
    <row r="18" spans="1:28" ht="15" thickBot="1" x14ac:dyDescent="0.25">
      <c r="A18" s="61"/>
      <c r="B18" s="362" t="s">
        <v>28</v>
      </c>
      <c r="C18" s="363"/>
      <c r="D18" s="176">
        <f>IF(SUM(D10:D17)=0,"",SUM(D10:D17))</f>
        <v>40.049999999999997</v>
      </c>
      <c r="E18" s="176">
        <f t="shared" ref="E18:J18" si="2">IF(SUM(E10:E17)=0,"",SUM(E10:E17))</f>
        <v>46</v>
      </c>
      <c r="F18" s="176">
        <f t="shared" si="2"/>
        <v>38.129999999999995</v>
      </c>
      <c r="G18" s="176">
        <f t="shared" si="2"/>
        <v>31.179999999999996</v>
      </c>
      <c r="H18" s="176">
        <f t="shared" si="2"/>
        <v>26.700000000000003</v>
      </c>
      <c r="I18" s="176">
        <f t="shared" si="2"/>
        <v>26.14</v>
      </c>
      <c r="J18" s="176">
        <f t="shared" si="2"/>
        <v>25.470000000000002</v>
      </c>
      <c r="K18" s="71"/>
      <c r="L18" s="129"/>
      <c r="M18" s="88" t="s">
        <v>35</v>
      </c>
      <c r="N18" s="89" t="s">
        <v>36</v>
      </c>
      <c r="O18" s="90" t="s">
        <v>37</v>
      </c>
      <c r="P18" s="61"/>
      <c r="Q18" s="189"/>
      <c r="R18" s="2"/>
      <c r="S18" s="2"/>
      <c r="T18" s="2"/>
      <c r="U18" s="2"/>
      <c r="V18" s="2"/>
      <c r="W18" s="2"/>
      <c r="X18" s="2"/>
      <c r="Y18" s="2"/>
      <c r="Z18" s="2"/>
      <c r="AA18" s="2"/>
      <c r="AB18" s="78"/>
    </row>
    <row r="19" spans="1:28" ht="15" thickBot="1" x14ac:dyDescent="0.25">
      <c r="A19" s="61"/>
      <c r="B19" s="364" t="s">
        <v>29</v>
      </c>
      <c r="C19" s="365"/>
      <c r="D19" s="177">
        <f>IF(OR(SUM(D18)=0,SUM($M$16)=0),"",D18/$M$16)</f>
        <v>0.17139555783797664</v>
      </c>
      <c r="E19" s="177">
        <f t="shared" ref="E19:J19" si="3">IF(OR(SUM(E18)=0,SUM($M$16)=0),"",E18/$M$16)</f>
        <v>0.19685881799118415</v>
      </c>
      <c r="F19" s="177">
        <f t="shared" si="3"/>
        <v>0.16317884195660545</v>
      </c>
      <c r="G19" s="177">
        <f t="shared" si="3"/>
        <v>0.13343604228185046</v>
      </c>
      <c r="H19" s="177">
        <f t="shared" si="3"/>
        <v>0.11426370522531777</v>
      </c>
      <c r="I19" s="177">
        <f t="shared" si="3"/>
        <v>0.11186716309325118</v>
      </c>
      <c r="J19" s="251">
        <f t="shared" si="3"/>
        <v>0.10899987161381437</v>
      </c>
      <c r="K19" s="71"/>
      <c r="L19" s="81" t="s">
        <v>9</v>
      </c>
      <c r="M19" s="93">
        <f>SUM(D33:J33)</f>
        <v>46.100000000000009</v>
      </c>
      <c r="N19" s="82">
        <f>IF(SUM(M19)&gt;0,M19/$M$23,"")</f>
        <v>0.19728677194333893</v>
      </c>
      <c r="O19" s="158">
        <f>IF(SUM(M19)&gt;0,M19*1000/$D51,0)</f>
        <v>102.90178571428574</v>
      </c>
      <c r="P19" s="61"/>
      <c r="Q19" s="189"/>
      <c r="R19" s="2"/>
      <c r="S19" s="2"/>
      <c r="T19" s="2"/>
      <c r="U19" s="2"/>
      <c r="V19" s="2"/>
      <c r="W19" s="2"/>
      <c r="X19" s="2"/>
      <c r="Y19" s="2"/>
      <c r="Z19" s="2"/>
      <c r="AA19" s="2"/>
      <c r="AB19" s="78"/>
    </row>
    <row r="20" spans="1:28" ht="15" thickBot="1" x14ac:dyDescent="0.25">
      <c r="A20" s="61"/>
      <c r="B20" s="62"/>
      <c r="C20" s="62"/>
      <c r="D20" s="62"/>
      <c r="E20" s="62"/>
      <c r="F20" s="62"/>
      <c r="G20" s="62"/>
      <c r="H20" s="62"/>
      <c r="I20" s="62"/>
      <c r="J20" s="62"/>
      <c r="K20" s="71"/>
      <c r="L20" s="83" t="s">
        <v>13</v>
      </c>
      <c r="M20" s="94">
        <f>SUM(D34:J34)</f>
        <v>84.33</v>
      </c>
      <c r="N20" s="84">
        <f>IF(SUM(M20)&gt;0,M20/$M$23,"")</f>
        <v>0.36089356785209914</v>
      </c>
      <c r="O20" s="158">
        <f>IF(SUM(M20)&gt;0,M20*1000/$D52,0)</f>
        <v>141.73109243697479</v>
      </c>
      <c r="P20" s="61"/>
      <c r="Q20" s="189"/>
      <c r="R20" s="2"/>
      <c r="S20" s="2"/>
      <c r="T20" s="2"/>
      <c r="U20" s="2"/>
      <c r="V20" s="2"/>
      <c r="W20" s="2"/>
      <c r="X20" s="2"/>
      <c r="Y20" s="2"/>
      <c r="Z20" s="2"/>
      <c r="AA20" s="2"/>
      <c r="AB20" s="78"/>
    </row>
    <row r="21" spans="1:28" ht="15.75" thickBot="1" x14ac:dyDescent="0.25">
      <c r="A21" s="61"/>
      <c r="B21" s="366" t="s">
        <v>30</v>
      </c>
      <c r="C21" s="367"/>
      <c r="D21" s="367"/>
      <c r="E21" s="367"/>
      <c r="F21" s="367"/>
      <c r="G21" s="367"/>
      <c r="H21" s="367"/>
      <c r="I21" s="367"/>
      <c r="J21" s="368"/>
      <c r="K21" s="71"/>
      <c r="L21" s="83" t="s">
        <v>14</v>
      </c>
      <c r="M21" s="94">
        <f>SUM(D35:J35)</f>
        <v>56.699999999999996</v>
      </c>
      <c r="N21" s="84">
        <f>IF(SUM(M21)&gt;0,M21/$M$23,"")</f>
        <v>0.24264989087174219</v>
      </c>
      <c r="O21" s="158">
        <f>IF(SUM(M21)&gt;0,M21*1000/$D53,0)</f>
        <v>163.40057636887607</v>
      </c>
      <c r="P21" s="61"/>
      <c r="Q21" s="189"/>
      <c r="R21" s="2"/>
      <c r="S21" s="2"/>
      <c r="T21" s="2"/>
      <c r="U21" s="2"/>
      <c r="V21" s="2"/>
      <c r="W21" s="2"/>
      <c r="X21" s="2"/>
      <c r="Y21" s="2"/>
      <c r="Z21" s="2"/>
      <c r="AA21" s="2"/>
      <c r="AB21" s="78"/>
    </row>
    <row r="22" spans="1:28" ht="15" thickBot="1" x14ac:dyDescent="0.25">
      <c r="A22" s="61"/>
      <c r="B22" s="372" t="str">
        <f>B10</f>
        <v>Tellerrücklauf</v>
      </c>
      <c r="C22" s="373"/>
      <c r="D22" s="137">
        <f>IF(OR(SUM(D10)=0,SUM(D$18)=0),"",D10/D$18)</f>
        <v>0.46566791510611732</v>
      </c>
      <c r="E22" s="137">
        <f t="shared" ref="E22:J22" si="4">IF(OR(SUM(E10)=0,SUM(E$18)=0),"",E10/E$18)</f>
        <v>0.2521739130434783</v>
      </c>
      <c r="F22" s="137">
        <f t="shared" si="4"/>
        <v>0.26278520849724629</v>
      </c>
      <c r="G22" s="137">
        <f t="shared" si="4"/>
        <v>0.37844772289929446</v>
      </c>
      <c r="H22" s="137">
        <f t="shared" si="4"/>
        <v>0.37265917602996257</v>
      </c>
      <c r="I22" s="137">
        <f t="shared" si="4"/>
        <v>0.31675592960979337</v>
      </c>
      <c r="J22" s="162">
        <f t="shared" si="4"/>
        <v>0.28268551236749112</v>
      </c>
      <c r="K22" s="71"/>
      <c r="L22" s="85" t="s">
        <v>45</v>
      </c>
      <c r="M22" s="95">
        <f>SUM(D36:J36)</f>
        <v>46.54</v>
      </c>
      <c r="N22" s="86">
        <f>IF(SUM(M22)&gt;0,M22/$M$23,"")</f>
        <v>0.1991697693328198</v>
      </c>
      <c r="O22" s="158">
        <f>IF(SUM(M22)&gt;0,M22*1000/$D$54,0)</f>
        <v>33.482014388489212</v>
      </c>
      <c r="P22" s="61"/>
      <c r="Q22" s="189"/>
      <c r="R22" s="2"/>
      <c r="S22" s="2"/>
      <c r="T22" s="2"/>
      <c r="U22" s="2"/>
      <c r="V22" s="2"/>
      <c r="W22" s="2"/>
      <c r="X22" s="2"/>
      <c r="Y22" s="2"/>
      <c r="Z22" s="2"/>
      <c r="AA22" s="2"/>
      <c r="AB22" s="78"/>
    </row>
    <row r="23" spans="1:28" ht="15" thickBot="1" x14ac:dyDescent="0.25">
      <c r="A23" s="61"/>
      <c r="B23" s="374" t="str">
        <f>B11</f>
        <v>Flüssigkeiten</v>
      </c>
      <c r="C23" s="375"/>
      <c r="D23" s="137">
        <f t="shared" ref="D23:J25" si="5">IF(OR(SUM(D11)=0,SUM(D$18)=0),"",D11/D$18)</f>
        <v>3.9950062421972542E-2</v>
      </c>
      <c r="E23" s="137">
        <f t="shared" si="5"/>
        <v>4.3478260869565216E-2</v>
      </c>
      <c r="F23" s="137">
        <f t="shared" si="5"/>
        <v>6.1631261473905075E-2</v>
      </c>
      <c r="G23" s="137">
        <f t="shared" si="5"/>
        <v>8.980115458627326E-2</v>
      </c>
      <c r="H23" s="137">
        <f t="shared" si="5"/>
        <v>6.5543071161048683E-2</v>
      </c>
      <c r="I23" s="137">
        <f t="shared" si="5"/>
        <v>8.6457536342769689E-2</v>
      </c>
      <c r="J23" s="163">
        <f t="shared" si="5"/>
        <v>0.13231252453867293</v>
      </c>
      <c r="K23" s="71"/>
      <c r="L23" s="134" t="s">
        <v>40</v>
      </c>
      <c r="M23" s="179">
        <f>SUM(M18:M22)</f>
        <v>233.67</v>
      </c>
      <c r="N23" s="74">
        <f>SUM(N19:N22)</f>
        <v>1</v>
      </c>
      <c r="O23" s="185"/>
      <c r="P23" s="61"/>
      <c r="Q23" s="189"/>
      <c r="R23" s="2"/>
      <c r="S23" s="2"/>
      <c r="T23" s="2"/>
      <c r="U23" s="2"/>
      <c r="V23" s="2"/>
      <c r="W23" s="2"/>
      <c r="X23" s="2"/>
      <c r="Y23" s="2"/>
      <c r="Z23" s="2"/>
      <c r="AA23" s="2"/>
      <c r="AB23" s="78"/>
    </row>
    <row r="24" spans="1:28" ht="15.95" customHeight="1" thickBot="1" x14ac:dyDescent="0.25">
      <c r="A24" s="61"/>
      <c r="B24" s="374" t="str">
        <f>B12</f>
        <v>Milch &amp; Kaffee</v>
      </c>
      <c r="C24" s="375"/>
      <c r="D24" s="137">
        <f t="shared" si="5"/>
        <v>0.15980024968789017</v>
      </c>
      <c r="E24" s="137">
        <f t="shared" si="5"/>
        <v>0.16086956521739132</v>
      </c>
      <c r="F24" s="137">
        <f t="shared" si="5"/>
        <v>0.17833726724364019</v>
      </c>
      <c r="G24" s="137">
        <f t="shared" si="5"/>
        <v>0.25978191148171909</v>
      </c>
      <c r="H24" s="137">
        <f t="shared" si="5"/>
        <v>0.23970037453183518</v>
      </c>
      <c r="I24" s="137">
        <f t="shared" si="5"/>
        <v>0.22188217291507267</v>
      </c>
      <c r="J24" s="163">
        <f t="shared" si="5"/>
        <v>0.29839026305457395</v>
      </c>
      <c r="K24" s="71"/>
      <c r="L24" s="62"/>
      <c r="M24" s="62"/>
      <c r="N24" s="62"/>
      <c r="O24" s="62"/>
      <c r="P24" s="61"/>
      <c r="Q24" s="189"/>
      <c r="R24" s="2"/>
      <c r="S24" s="2"/>
      <c r="T24" s="2"/>
      <c r="U24" s="2"/>
      <c r="V24" s="2"/>
      <c r="W24" s="2"/>
      <c r="X24" s="2"/>
      <c r="Y24" s="2"/>
      <c r="Z24" s="2"/>
      <c r="AA24" s="2"/>
      <c r="AB24" s="78"/>
    </row>
    <row r="25" spans="1:28" ht="14.1" customHeight="1" thickBot="1" x14ac:dyDescent="0.25">
      <c r="A25" s="61"/>
      <c r="B25" s="378" t="str">
        <f>B13</f>
        <v>Verpackte Lebensmittel</v>
      </c>
      <c r="C25" s="379"/>
      <c r="D25" s="264">
        <f t="shared" si="5"/>
        <v>9.9875156054931344E-2</v>
      </c>
      <c r="E25" s="264">
        <f t="shared" si="5"/>
        <v>0.10869565217391304</v>
      </c>
      <c r="F25" s="264">
        <f t="shared" si="5"/>
        <v>0.15735641227380018</v>
      </c>
      <c r="G25" s="264" t="str">
        <f t="shared" si="5"/>
        <v/>
      </c>
      <c r="H25" s="264">
        <f t="shared" si="5"/>
        <v>0.11235955056179774</v>
      </c>
      <c r="I25" s="264">
        <f t="shared" si="5"/>
        <v>0.11476664116296863</v>
      </c>
      <c r="J25" s="265">
        <f t="shared" si="5"/>
        <v>0.11778563015312131</v>
      </c>
      <c r="K25" s="71"/>
      <c r="L25" s="197" t="s">
        <v>45</v>
      </c>
      <c r="M25" s="88" t="s">
        <v>35</v>
      </c>
      <c r="N25" s="89" t="s">
        <v>36</v>
      </c>
      <c r="O25" s="90" t="s">
        <v>37</v>
      </c>
      <c r="P25" s="61"/>
      <c r="Q25" s="189"/>
      <c r="R25" s="2"/>
      <c r="S25" s="253"/>
      <c r="T25" s="254"/>
      <c r="U25" s="254"/>
      <c r="V25" s="255"/>
      <c r="W25" s="2"/>
      <c r="X25" s="2"/>
      <c r="Y25" s="2"/>
      <c r="Z25" s="2"/>
      <c r="AA25" s="2"/>
      <c r="AB25" s="78"/>
    </row>
    <row r="26" spans="1:28" ht="15" customHeight="1" thickBot="1" x14ac:dyDescent="0.25">
      <c r="A26" s="61"/>
      <c r="B26" s="384" t="str">
        <f>B14</f>
        <v xml:space="preserve">Anderes  </v>
      </c>
      <c r="C26" s="385"/>
      <c r="D26" s="144">
        <f t="shared" ref="D26:J26" si="6">IF(OR(SUM(D14)=0,SUM(D$18)=0),"",D14/D$18)</f>
        <v>9.9875156054931344E-2</v>
      </c>
      <c r="E26" s="144">
        <f t="shared" si="6"/>
        <v>0.13043478260869565</v>
      </c>
      <c r="F26" s="144">
        <f t="shared" si="6"/>
        <v>5.2452137424600059E-2</v>
      </c>
      <c r="G26" s="144">
        <f t="shared" si="6"/>
        <v>0.12828736369467608</v>
      </c>
      <c r="H26" s="144">
        <f t="shared" si="6"/>
        <v>3.7453183520599245E-2</v>
      </c>
      <c r="I26" s="144">
        <f t="shared" si="6"/>
        <v>0.11476664116296863</v>
      </c>
      <c r="J26" s="164">
        <f t="shared" si="6"/>
        <v>3.9261876717707103E-2</v>
      </c>
      <c r="K26" s="61"/>
      <c r="L26" s="81" t="s">
        <v>49</v>
      </c>
      <c r="M26" s="93">
        <f>SUM(D15:J15)</f>
        <v>18.54</v>
      </c>
      <c r="N26" s="196">
        <f>IF(SUM(M26)&gt;0,M26/$M$29,"")</f>
        <v>0.39836699613235926</v>
      </c>
      <c r="O26" s="158">
        <f>IF(SUM(M26)&gt;0,M26*1000/$D$54,0)</f>
        <v>13.338129496402878</v>
      </c>
      <c r="P26" s="61"/>
      <c r="Q26" s="189"/>
      <c r="R26" s="2"/>
      <c r="S26" s="256"/>
      <c r="T26" s="79"/>
      <c r="U26" s="257"/>
      <c r="V26" s="252"/>
      <c r="W26" s="2"/>
      <c r="X26" s="2"/>
      <c r="Y26" s="2"/>
      <c r="Z26" s="2"/>
      <c r="AA26" s="2"/>
      <c r="AB26" s="78"/>
    </row>
    <row r="27" spans="1:28" x14ac:dyDescent="0.2">
      <c r="A27" s="61"/>
      <c r="B27" s="112" t="s">
        <v>47</v>
      </c>
      <c r="C27" s="113"/>
      <c r="D27" s="165">
        <f t="shared" ref="D27:J27" si="7">IF(OR(SUM(D15)=0,SUM(D$18)=0),"",D15/D$18)</f>
        <v>3.495630461922597E-2</v>
      </c>
      <c r="E27" s="165">
        <f t="shared" si="7"/>
        <v>0.21739130434782608</v>
      </c>
      <c r="F27" s="165">
        <f t="shared" si="7"/>
        <v>2.5177025963808029E-2</v>
      </c>
      <c r="G27" s="165">
        <f t="shared" si="7"/>
        <v>1.539448364336113E-2</v>
      </c>
      <c r="H27" s="165">
        <f t="shared" si="7"/>
        <v>9.737827715355804E-2</v>
      </c>
      <c r="I27" s="165">
        <f t="shared" si="7"/>
        <v>6.8859984697781179E-2</v>
      </c>
      <c r="J27" s="166">
        <f t="shared" si="7"/>
        <v>5.1040439733019236E-2</v>
      </c>
      <c r="K27" s="61"/>
      <c r="L27" s="192" t="s">
        <v>52</v>
      </c>
      <c r="M27" s="94">
        <f>SUM(D16:J16)</f>
        <v>18</v>
      </c>
      <c r="N27" s="84">
        <f>IF(SUM(M27)&gt;0,M27/$M$29,"")</f>
        <v>0.38676407391491191</v>
      </c>
      <c r="O27" s="159">
        <f t="shared" ref="O27" si="8">IF(SUM(M27)&gt;0,M27*1000/$D$54,0)</f>
        <v>12.949640287769784</v>
      </c>
      <c r="P27" s="61"/>
      <c r="Q27" s="189"/>
      <c r="R27" s="2"/>
      <c r="S27" s="256"/>
      <c r="T27" s="79"/>
      <c r="U27" s="257"/>
      <c r="V27" s="252"/>
      <c r="W27" s="2"/>
      <c r="X27" s="2"/>
      <c r="Y27" s="2"/>
      <c r="Z27" s="2"/>
      <c r="AA27" s="2"/>
      <c r="AB27" s="78"/>
    </row>
    <row r="28" spans="1:28" ht="15" thickBot="1" x14ac:dyDescent="0.25">
      <c r="A28" s="61"/>
      <c r="B28" s="374" t="str">
        <f>B16</f>
        <v>Flüssigkeiten Küche</v>
      </c>
      <c r="C28" s="375"/>
      <c r="D28" s="137">
        <f t="shared" ref="D28:J29" si="9">IF(OR(SUM(D16)=0,SUM(D$18)=0),"",D16/D$18)</f>
        <v>4.9937578027465672E-2</v>
      </c>
      <c r="E28" s="137">
        <f t="shared" si="9"/>
        <v>4.3478260869565216E-2</v>
      </c>
      <c r="F28" s="137">
        <f t="shared" si="9"/>
        <v>0.26226068712300027</v>
      </c>
      <c r="G28" s="137">
        <f t="shared" si="9"/>
        <v>6.4143681847338041E-2</v>
      </c>
      <c r="H28" s="137" t="str">
        <f t="shared" si="9"/>
        <v/>
      </c>
      <c r="I28" s="137">
        <f t="shared" si="9"/>
        <v>7.6511094108645747E-2</v>
      </c>
      <c r="J28" s="163" t="str">
        <f t="shared" si="9"/>
        <v/>
      </c>
      <c r="K28" s="61"/>
      <c r="L28" s="193" t="s">
        <v>53</v>
      </c>
      <c r="M28" s="191">
        <f>SUM(D17:J17)</f>
        <v>10</v>
      </c>
      <c r="N28" s="84">
        <f>IF(SUM(M28)&gt;0,M28/$M$29,"")</f>
        <v>0.21486892995272883</v>
      </c>
      <c r="O28" s="159">
        <f t="shared" ref="O28" si="10">IF(SUM(M28)&gt;0,M28*1000/$D$54,0)</f>
        <v>7.1942446043165464</v>
      </c>
      <c r="P28" s="61"/>
      <c r="Q28" s="189"/>
      <c r="R28" s="2"/>
      <c r="S28" s="256"/>
      <c r="T28" s="79"/>
      <c r="U28" s="257"/>
      <c r="V28" s="252"/>
      <c r="W28" s="2"/>
      <c r="X28" s="2"/>
      <c r="Y28" s="2"/>
      <c r="Z28" s="2"/>
      <c r="AA28" s="2"/>
      <c r="AB28" s="78"/>
    </row>
    <row r="29" spans="1:28" ht="15" thickBot="1" x14ac:dyDescent="0.25">
      <c r="A29" s="61"/>
      <c r="B29" s="384" t="str">
        <f>B17</f>
        <v>Anderes Küche</v>
      </c>
      <c r="C29" s="385"/>
      <c r="D29" s="144">
        <f t="shared" ref="D29:G29" si="11">IF(OR(SUM(D17)=0,SUM(D$18)=0),"",D17/D$18)</f>
        <v>4.9937578027465672E-2</v>
      </c>
      <c r="E29" s="144">
        <f t="shared" si="11"/>
        <v>4.3478260869565216E-2</v>
      </c>
      <c r="F29" s="144" t="str">
        <f t="shared" si="11"/>
        <v/>
      </c>
      <c r="G29" s="144">
        <f t="shared" si="11"/>
        <v>6.4143681847338041E-2</v>
      </c>
      <c r="H29" s="144">
        <f t="shared" si="9"/>
        <v>7.4906367041198491E-2</v>
      </c>
      <c r="I29" s="144" t="str">
        <f t="shared" si="9"/>
        <v/>
      </c>
      <c r="J29" s="164">
        <f t="shared" si="9"/>
        <v>7.8523753435414206E-2</v>
      </c>
      <c r="K29" s="61"/>
      <c r="L29" s="194" t="s">
        <v>40</v>
      </c>
      <c r="M29" s="195">
        <f>SUM(M26:M28)</f>
        <v>46.54</v>
      </c>
      <c r="N29" s="143">
        <f>SUM(N26:N28)</f>
        <v>1</v>
      </c>
      <c r="O29" s="184"/>
      <c r="P29" s="61"/>
      <c r="Q29" s="189"/>
      <c r="R29" s="2"/>
      <c r="S29" s="256"/>
      <c r="T29" s="79"/>
      <c r="U29" s="257"/>
      <c r="V29" s="256"/>
      <c r="W29" s="2"/>
      <c r="X29" s="2"/>
      <c r="Y29" s="2"/>
      <c r="Z29" s="2"/>
      <c r="AA29" s="2"/>
      <c r="AB29" s="78"/>
    </row>
    <row r="30" spans="1:28" x14ac:dyDescent="0.2">
      <c r="A30" s="61"/>
      <c r="B30" s="63"/>
      <c r="C30" s="64"/>
      <c r="D30" s="167">
        <f>SUM(D22:D29)</f>
        <v>1</v>
      </c>
      <c r="E30" s="167">
        <f t="shared" ref="E30" si="12">SUM(E22:E29)</f>
        <v>1</v>
      </c>
      <c r="F30" s="167">
        <f t="shared" ref="F30" si="13">SUM(F22:F29)</f>
        <v>1</v>
      </c>
      <c r="G30" s="167">
        <f t="shared" ref="G30" si="14">SUM(G22:G29)</f>
        <v>1</v>
      </c>
      <c r="H30" s="167">
        <f t="shared" ref="H30" si="15">SUM(H22:H29)</f>
        <v>0.99999999999999989</v>
      </c>
      <c r="I30" s="167">
        <f t="shared" ref="I30" si="16">SUM(I22:I29)</f>
        <v>1</v>
      </c>
      <c r="J30" s="167">
        <f t="shared" ref="J30" si="17">SUM(J22:J29)</f>
        <v>0.99999999999999967</v>
      </c>
      <c r="K30" s="61"/>
      <c r="L30" s="61"/>
      <c r="M30" s="61"/>
      <c r="N30" s="61"/>
      <c r="O30" s="61"/>
      <c r="P30" s="61"/>
      <c r="Q30" s="189"/>
      <c r="R30" s="2"/>
      <c r="S30" s="258"/>
      <c r="T30" s="259"/>
      <c r="U30" s="257"/>
      <c r="V30" s="260"/>
      <c r="W30" s="2"/>
      <c r="X30" s="2"/>
      <c r="Y30" s="2"/>
      <c r="Z30" s="2"/>
      <c r="AA30" s="2"/>
      <c r="AB30" s="78"/>
    </row>
    <row r="31" spans="1:28" ht="15" thickBot="1" x14ac:dyDescent="0.25">
      <c r="A31" s="61"/>
      <c r="B31" s="62"/>
      <c r="C31" s="62"/>
      <c r="D31" s="62"/>
      <c r="E31" s="62"/>
      <c r="F31" s="62"/>
      <c r="G31" s="62"/>
      <c r="H31" s="62"/>
      <c r="I31" s="62"/>
      <c r="J31" s="62"/>
      <c r="K31" s="61"/>
      <c r="L31" s="61"/>
      <c r="M31" s="61"/>
      <c r="N31" s="61"/>
      <c r="O31" s="61"/>
      <c r="P31" s="61"/>
      <c r="Q31" s="189"/>
      <c r="R31" s="2"/>
      <c r="S31" s="2"/>
      <c r="T31" s="2"/>
      <c r="U31" s="2"/>
      <c r="V31" s="2"/>
      <c r="W31" s="2"/>
      <c r="X31" s="2"/>
      <c r="Y31" s="2"/>
      <c r="Z31" s="2"/>
      <c r="AA31" s="2"/>
      <c r="AB31" s="78"/>
    </row>
    <row r="32" spans="1:28" ht="15.75" thickBot="1" x14ac:dyDescent="0.25">
      <c r="A32" s="61"/>
      <c r="B32" s="366" t="s">
        <v>31</v>
      </c>
      <c r="C32" s="367"/>
      <c r="D32" s="367"/>
      <c r="E32" s="367"/>
      <c r="F32" s="367"/>
      <c r="G32" s="367"/>
      <c r="H32" s="367"/>
      <c r="I32" s="367"/>
      <c r="J32" s="368"/>
      <c r="K32" s="61"/>
      <c r="L32" s="130" t="s">
        <v>26</v>
      </c>
      <c r="M32" s="131" t="s">
        <v>35</v>
      </c>
      <c r="N32" s="132" t="s">
        <v>36</v>
      </c>
      <c r="O32" s="133" t="s">
        <v>37</v>
      </c>
      <c r="P32" s="61"/>
      <c r="Q32" s="189"/>
      <c r="R32" s="2"/>
      <c r="S32" s="253"/>
      <c r="T32" s="254"/>
      <c r="U32" s="254"/>
      <c r="V32" s="255"/>
      <c r="W32" s="2"/>
      <c r="X32" s="2"/>
      <c r="Y32" s="2"/>
      <c r="Z32" s="2"/>
      <c r="AA32" s="2"/>
      <c r="AB32" s="78"/>
    </row>
    <row r="33" spans="1:28" ht="15.95" customHeight="1" x14ac:dyDescent="0.2">
      <c r="A33" s="61"/>
      <c r="B33" s="380" t="s">
        <v>54</v>
      </c>
      <c r="C33" s="381"/>
      <c r="D33" s="170">
        <f>SUM(Rohdaten!D9:D13)</f>
        <v>15.8</v>
      </c>
      <c r="E33" s="170">
        <f>SUM(Rohdaten!E9:E13)</f>
        <v>7.9</v>
      </c>
      <c r="F33" s="170">
        <f>SUM(Rohdaten!F9:F13)</f>
        <v>6.5</v>
      </c>
      <c r="G33" s="170">
        <f>SUM(Rohdaten!G9:G13)</f>
        <v>3.2</v>
      </c>
      <c r="H33" s="170">
        <f>SUM(Rohdaten!H9:H13)</f>
        <v>4.5</v>
      </c>
      <c r="I33" s="170">
        <f>SUM(Rohdaten!I9:I13)</f>
        <v>3.6999999999999997</v>
      </c>
      <c r="J33" s="171">
        <f>SUM(Rohdaten!J9:J13)</f>
        <v>4.5</v>
      </c>
      <c r="K33" s="61"/>
      <c r="L33" s="136" t="s">
        <v>9</v>
      </c>
      <c r="M33" s="180">
        <f>SUM(Rohdaten!D9:J9)</f>
        <v>13.900000000000002</v>
      </c>
      <c r="N33" s="137">
        <f>IF(SUM(M33)&gt;0,M33/$M$37,"")</f>
        <v>0.17935483870967742</v>
      </c>
      <c r="O33" s="160">
        <f>IF(SUM(M33)&gt;0,M33*1000/$D51,"")</f>
        <v>31.026785714285719</v>
      </c>
      <c r="P33" s="61"/>
      <c r="Q33" s="189"/>
      <c r="R33" s="2"/>
      <c r="S33" s="256"/>
      <c r="T33" s="79"/>
      <c r="U33" s="257"/>
      <c r="V33" s="252"/>
      <c r="W33" s="2"/>
      <c r="X33" s="2"/>
      <c r="Y33" s="2"/>
      <c r="Z33" s="2"/>
      <c r="AA33" s="2"/>
      <c r="AB33" s="78"/>
    </row>
    <row r="34" spans="1:28" ht="14.45" customHeight="1" x14ac:dyDescent="0.2">
      <c r="A34" s="61"/>
      <c r="B34" s="376" t="s">
        <v>55</v>
      </c>
      <c r="C34" s="377"/>
      <c r="D34" s="172">
        <f>SUM(Rohdaten!D18:D22)</f>
        <v>9.3000000000000007</v>
      </c>
      <c r="E34" s="172">
        <f>SUM(Rohdaten!E18:E22)</f>
        <v>15</v>
      </c>
      <c r="F34" s="172">
        <f>SUM(Rohdaten!F18:F22)</f>
        <v>11.35</v>
      </c>
      <c r="G34" s="172">
        <f>SUM(Rohdaten!G18:G22)</f>
        <v>16</v>
      </c>
      <c r="H34" s="172">
        <f>SUM(Rohdaten!H18:H22)</f>
        <v>11.45</v>
      </c>
      <c r="I34" s="172">
        <f>SUM(Rohdaten!I18:I22)</f>
        <v>9.4600000000000009</v>
      </c>
      <c r="J34" s="173">
        <f>SUM(Rohdaten!J18:J22)</f>
        <v>11.77</v>
      </c>
      <c r="K34" s="61"/>
      <c r="L34" s="136" t="s">
        <v>13</v>
      </c>
      <c r="M34" s="180">
        <f>SUM(Rohdaten!D18:J18)</f>
        <v>58.2</v>
      </c>
      <c r="N34" s="137">
        <f>IF(SUM(M34)&gt;0,M34/$M$37,"")</f>
        <v>0.75096774193548377</v>
      </c>
      <c r="O34" s="160">
        <f>IF(SUM(M34)&gt;0,M34*1000/$D52,"")</f>
        <v>97.815126050420162</v>
      </c>
      <c r="P34" s="61"/>
      <c r="Q34" s="189"/>
      <c r="R34" s="2"/>
      <c r="S34" s="256"/>
      <c r="T34" s="79"/>
      <c r="U34" s="257"/>
      <c r="V34" s="252"/>
      <c r="W34" s="2"/>
      <c r="X34" s="2"/>
      <c r="Y34" s="2"/>
      <c r="Z34" s="2"/>
      <c r="AA34" s="2"/>
      <c r="AB34" s="78"/>
    </row>
    <row r="35" spans="1:28" ht="16.5" customHeight="1" thickBot="1" x14ac:dyDescent="0.25">
      <c r="A35" s="61"/>
      <c r="B35" s="369" t="s">
        <v>56</v>
      </c>
      <c r="C35" s="370"/>
      <c r="D35" s="174">
        <f>SUM(Rohdaten!D27:D31)</f>
        <v>9.5500000000000007</v>
      </c>
      <c r="E35" s="174">
        <f>SUM(Rohdaten!E27:E31)</f>
        <v>9.1</v>
      </c>
      <c r="F35" s="174">
        <f>SUM(Rohdaten!F27:F31)</f>
        <v>9.32</v>
      </c>
      <c r="G35" s="174">
        <f>SUM(Rohdaten!G27:G31)</f>
        <v>7.5</v>
      </c>
      <c r="H35" s="174">
        <f>SUM(Rohdaten!H27:H31)</f>
        <v>6.15</v>
      </c>
      <c r="I35" s="174">
        <f>SUM(Rohdaten!I27:I31)</f>
        <v>9.18</v>
      </c>
      <c r="J35" s="175">
        <f>SUM(Rohdaten!J27:J31)</f>
        <v>5.9</v>
      </c>
      <c r="K35" s="61"/>
      <c r="L35" s="136" t="s">
        <v>14</v>
      </c>
      <c r="M35" s="180">
        <f>SUM(Rohdaten!D27:J27)</f>
        <v>5.3999999999999995</v>
      </c>
      <c r="N35" s="137">
        <f>IF(SUM(M35)&gt;0,M35/$M$37,"")</f>
        <v>6.9677419354838691E-2</v>
      </c>
      <c r="O35" s="160">
        <f>IF(SUM(M35)&gt;0,M35*1000/$D53,"")</f>
        <v>15.561959654178672</v>
      </c>
      <c r="P35" s="61"/>
      <c r="Q35" s="189"/>
      <c r="R35" s="2"/>
      <c r="S35" s="256"/>
      <c r="T35" s="79"/>
      <c r="U35" s="257"/>
      <c r="V35" s="252"/>
      <c r="W35" s="2"/>
      <c r="X35" s="2"/>
      <c r="Y35" s="2"/>
      <c r="Z35" s="2"/>
      <c r="AA35" s="2"/>
      <c r="AB35" s="78"/>
    </row>
    <row r="36" spans="1:28" ht="16.5" customHeight="1" thickBot="1" x14ac:dyDescent="0.25">
      <c r="A36" s="61"/>
      <c r="B36" s="114" t="s">
        <v>45</v>
      </c>
      <c r="C36" s="115"/>
      <c r="D36" s="178">
        <f>SUM(D15:D17)</f>
        <v>5.4</v>
      </c>
      <c r="E36" s="178">
        <f t="shared" ref="E36:J36" si="18">SUM(E15:E17)</f>
        <v>14</v>
      </c>
      <c r="F36" s="178">
        <f t="shared" si="18"/>
        <v>10.96</v>
      </c>
      <c r="G36" s="178">
        <f t="shared" si="18"/>
        <v>4.4800000000000004</v>
      </c>
      <c r="H36" s="178">
        <f t="shared" si="18"/>
        <v>4.5999999999999996</v>
      </c>
      <c r="I36" s="178">
        <f t="shared" si="18"/>
        <v>3.8</v>
      </c>
      <c r="J36" s="178">
        <f t="shared" si="18"/>
        <v>3.3</v>
      </c>
      <c r="K36" s="61"/>
      <c r="L36" s="139" t="s">
        <v>45</v>
      </c>
      <c r="M36" s="181"/>
      <c r="N36" s="75"/>
      <c r="O36" s="76"/>
      <c r="P36" s="61"/>
      <c r="Q36" s="189"/>
      <c r="R36" s="2"/>
      <c r="S36" s="256"/>
      <c r="T36" s="79"/>
      <c r="U36" s="257"/>
      <c r="V36" s="256"/>
      <c r="W36" s="2"/>
      <c r="X36" s="2"/>
      <c r="Y36" s="2"/>
      <c r="Z36" s="2"/>
      <c r="AA36" s="2"/>
      <c r="AB36" s="78"/>
    </row>
    <row r="37" spans="1:28" ht="15" thickBot="1" x14ac:dyDescent="0.25">
      <c r="A37" s="61"/>
      <c r="B37" s="62"/>
      <c r="C37" s="62"/>
      <c r="D37" s="62"/>
      <c r="E37" s="62"/>
      <c r="F37" s="62"/>
      <c r="G37" s="62"/>
      <c r="H37" s="62"/>
      <c r="I37" s="62"/>
      <c r="J37" s="62"/>
      <c r="K37" s="61"/>
      <c r="L37" s="140" t="s">
        <v>40</v>
      </c>
      <c r="M37" s="182">
        <f>SUM(M33:M35)</f>
        <v>77.500000000000014</v>
      </c>
      <c r="N37" s="97">
        <f>SUM(N33:N35)</f>
        <v>0.99999999999999989</v>
      </c>
      <c r="O37" s="185"/>
      <c r="P37" s="61"/>
      <c r="Q37" s="189"/>
      <c r="R37" s="2"/>
      <c r="S37" s="256"/>
      <c r="T37" s="259"/>
      <c r="U37" s="257"/>
      <c r="V37" s="260"/>
      <c r="W37" s="2"/>
      <c r="X37" s="2"/>
      <c r="Y37" s="2"/>
      <c r="Z37" s="2"/>
      <c r="AA37" s="2"/>
      <c r="AB37" s="78"/>
    </row>
    <row r="38" spans="1:28" ht="15.75" thickBot="1" x14ac:dyDescent="0.25">
      <c r="A38" s="61"/>
      <c r="B38" s="106" t="s">
        <v>32</v>
      </c>
      <c r="C38" s="107"/>
      <c r="D38" s="107"/>
      <c r="E38" s="107"/>
      <c r="F38" s="107"/>
      <c r="G38" s="107"/>
      <c r="H38" s="107"/>
      <c r="I38" s="107"/>
      <c r="J38" s="108"/>
      <c r="K38" s="61"/>
      <c r="L38" s="61"/>
      <c r="M38" s="61"/>
      <c r="N38" s="61"/>
      <c r="O38" s="61"/>
      <c r="P38" s="61"/>
      <c r="Q38" s="189"/>
      <c r="R38" s="2"/>
      <c r="S38" s="2"/>
      <c r="T38" s="2"/>
      <c r="U38" s="2"/>
      <c r="V38" s="2"/>
      <c r="W38" s="2"/>
      <c r="X38" s="2"/>
      <c r="Y38" s="2"/>
      <c r="Z38" s="2"/>
      <c r="AA38" s="2"/>
      <c r="AB38" s="78"/>
    </row>
    <row r="39" spans="1:28" ht="15" x14ac:dyDescent="0.2">
      <c r="A39" s="61"/>
      <c r="B39" s="372" t="s">
        <v>9</v>
      </c>
      <c r="C39" s="373"/>
      <c r="D39" s="165">
        <f>IF(OR(SUM(D33)=0,SUM(D$18)=0),"",D33/D$18)</f>
        <v>0.3945068664169788</v>
      </c>
      <c r="E39" s="165">
        <f t="shared" ref="E39:J39" si="19">IF(OR(SUM(E33)=0,SUM(E$18)=0),"",E33/E$18)</f>
        <v>0.17173913043478262</v>
      </c>
      <c r="F39" s="165">
        <f t="shared" si="19"/>
        <v>0.1704694466299502</v>
      </c>
      <c r="G39" s="165">
        <f t="shared" si="19"/>
        <v>0.10262989095574088</v>
      </c>
      <c r="H39" s="165">
        <f t="shared" si="19"/>
        <v>0.16853932584269662</v>
      </c>
      <c r="I39" s="165">
        <f t="shared" si="19"/>
        <v>0.14154552410099464</v>
      </c>
      <c r="J39" s="162">
        <f t="shared" si="19"/>
        <v>0.17667844522968196</v>
      </c>
      <c r="K39" s="61"/>
      <c r="L39" s="130" t="s">
        <v>41</v>
      </c>
      <c r="M39" s="131" t="s">
        <v>35</v>
      </c>
      <c r="N39" s="132" t="s">
        <v>36</v>
      </c>
      <c r="O39" s="133" t="s">
        <v>37</v>
      </c>
      <c r="P39" s="61"/>
      <c r="Q39" s="189"/>
      <c r="R39" s="2"/>
      <c r="S39" s="253"/>
      <c r="T39" s="254"/>
      <c r="U39" s="254"/>
      <c r="V39" s="255"/>
      <c r="W39" s="2"/>
      <c r="X39" s="2"/>
      <c r="Y39" s="2"/>
      <c r="Z39" s="2"/>
      <c r="AA39" s="2"/>
      <c r="AB39" s="78"/>
    </row>
    <row r="40" spans="1:28" x14ac:dyDescent="0.2">
      <c r="A40" s="61"/>
      <c r="B40" s="374" t="s">
        <v>13</v>
      </c>
      <c r="C40" s="375"/>
      <c r="D40" s="165">
        <f t="shared" ref="D40:J41" si="20">IF(OR(SUM(D34)=0,SUM(D$18)=0),"",D34/D$18)</f>
        <v>0.2322097378277154</v>
      </c>
      <c r="E40" s="165">
        <f t="shared" si="20"/>
        <v>0.32608695652173914</v>
      </c>
      <c r="F40" s="165">
        <f t="shared" si="20"/>
        <v>0.2976658798846053</v>
      </c>
      <c r="G40" s="165">
        <f t="shared" si="20"/>
        <v>0.51314945477870433</v>
      </c>
      <c r="H40" s="165">
        <f t="shared" si="20"/>
        <v>0.42883895131086136</v>
      </c>
      <c r="I40" s="165">
        <f t="shared" si="20"/>
        <v>0.36189747513389442</v>
      </c>
      <c r="J40" s="166">
        <f t="shared" si="20"/>
        <v>0.46211228896741258</v>
      </c>
      <c r="K40" s="61"/>
      <c r="L40" s="136" t="s">
        <v>9</v>
      </c>
      <c r="M40" s="180">
        <f>SUM(Rohdaten!D10:J10)</f>
        <v>0</v>
      </c>
      <c r="N40" s="137" t="str">
        <f>IF(SUM(M40)&gt;0,M40/$M$44,"")</f>
        <v/>
      </c>
      <c r="O40" s="160" t="str">
        <f>IF(SUM(M40)&gt;0,M40*1000/$D51,"")</f>
        <v/>
      </c>
      <c r="P40" s="61"/>
      <c r="Q40" s="189"/>
      <c r="R40" s="2"/>
      <c r="S40" s="256"/>
      <c r="T40" s="79"/>
      <c r="U40" s="257"/>
      <c r="V40" s="252"/>
      <c r="W40" s="2"/>
      <c r="X40" s="2"/>
      <c r="Y40" s="2"/>
      <c r="Z40" s="2"/>
      <c r="AA40" s="2"/>
      <c r="AB40" s="79"/>
    </row>
    <row r="41" spans="1:28" ht="15" thickBot="1" x14ac:dyDescent="0.25">
      <c r="A41" s="61"/>
      <c r="B41" s="378" t="s">
        <v>14</v>
      </c>
      <c r="C41" s="379"/>
      <c r="D41" s="144">
        <f t="shared" si="20"/>
        <v>0.23845193508114859</v>
      </c>
      <c r="E41" s="144">
        <f t="shared" si="20"/>
        <v>0.19782608695652174</v>
      </c>
      <c r="F41" s="144">
        <f t="shared" si="20"/>
        <v>0.24442696039863629</v>
      </c>
      <c r="G41" s="144">
        <f t="shared" si="20"/>
        <v>0.24053880692751767</v>
      </c>
      <c r="H41" s="144">
        <f t="shared" si="20"/>
        <v>0.23033707865168537</v>
      </c>
      <c r="I41" s="144">
        <f t="shared" si="20"/>
        <v>0.35118592195868398</v>
      </c>
      <c r="J41" s="164">
        <f t="shared" si="20"/>
        <v>0.23164507263447193</v>
      </c>
      <c r="K41" s="61"/>
      <c r="L41" s="136" t="s">
        <v>13</v>
      </c>
      <c r="M41" s="180">
        <f>SUM(Rohdaten!D19:J19)</f>
        <v>6.83</v>
      </c>
      <c r="N41" s="137">
        <f t="shared" ref="N41:N42" si="21">IF(SUM(M41)&gt;0,M41/$M$44,"")</f>
        <v>0.4234345939243645</v>
      </c>
      <c r="O41" s="160">
        <f t="shared" ref="O41:O42" si="22">IF(SUM(M41)&gt;0,M41*1000/$D52,"")</f>
        <v>11.478991596638656</v>
      </c>
      <c r="P41" s="61"/>
      <c r="Q41" s="189"/>
      <c r="R41" s="2"/>
      <c r="S41" s="256"/>
      <c r="T41" s="79"/>
      <c r="U41" s="257"/>
      <c r="V41" s="252"/>
      <c r="W41" s="2"/>
      <c r="X41" s="2"/>
      <c r="Y41" s="2"/>
      <c r="Z41" s="2"/>
      <c r="AA41" s="2"/>
      <c r="AB41" s="78"/>
    </row>
    <row r="42" spans="1:28" ht="15" thickBot="1" x14ac:dyDescent="0.25">
      <c r="A42" s="61"/>
      <c r="B42" s="382" t="s">
        <v>45</v>
      </c>
      <c r="C42" s="383"/>
      <c r="D42" s="168">
        <f>IF(OR(SUM(D36)=0,SUM(D$18)=0),"",D36/D$18)</f>
        <v>0.13483146067415733</v>
      </c>
      <c r="E42" s="168">
        <f t="shared" ref="E42:J42" si="23">IF(OR(SUM(E36)=0,SUM(E$18)=0),"",E36/E$18)</f>
        <v>0.30434782608695654</v>
      </c>
      <c r="F42" s="168">
        <f t="shared" si="23"/>
        <v>0.28743771308680832</v>
      </c>
      <c r="G42" s="168">
        <f t="shared" si="23"/>
        <v>0.14368184733803724</v>
      </c>
      <c r="H42" s="168">
        <f t="shared" si="23"/>
        <v>0.17228464419475653</v>
      </c>
      <c r="I42" s="168">
        <f t="shared" si="23"/>
        <v>0.14537107880642691</v>
      </c>
      <c r="J42" s="169">
        <f t="shared" si="23"/>
        <v>0.12956419316843343</v>
      </c>
      <c r="K42" s="61"/>
      <c r="L42" s="136" t="s">
        <v>14</v>
      </c>
      <c r="M42" s="180">
        <f>SUM(Rohdaten!D28:J28)</f>
        <v>9.3000000000000007</v>
      </c>
      <c r="N42" s="137">
        <f t="shared" si="21"/>
        <v>0.57656540607563544</v>
      </c>
      <c r="O42" s="160">
        <f t="shared" si="22"/>
        <v>26.801152737752162</v>
      </c>
      <c r="P42" s="61"/>
      <c r="Q42" s="189"/>
      <c r="R42" s="2"/>
      <c r="S42" s="256"/>
      <c r="T42" s="79"/>
      <c r="U42" s="257"/>
      <c r="V42" s="252"/>
      <c r="W42" s="2"/>
      <c r="X42" s="2"/>
      <c r="Y42" s="2"/>
      <c r="Z42" s="2"/>
      <c r="AA42" s="2"/>
      <c r="AB42" s="78"/>
    </row>
    <row r="43" spans="1:28" ht="15" thickBot="1" x14ac:dyDescent="0.25">
      <c r="A43" s="61"/>
      <c r="B43" s="62"/>
      <c r="C43" s="65"/>
      <c r="D43" s="167">
        <f>SUM(D39:D42)</f>
        <v>1.0000000000000002</v>
      </c>
      <c r="E43" s="167">
        <f t="shared" ref="E43:J43" si="24">SUM(E39:E42)</f>
        <v>1</v>
      </c>
      <c r="F43" s="167">
        <f t="shared" si="24"/>
        <v>1</v>
      </c>
      <c r="G43" s="167">
        <f t="shared" si="24"/>
        <v>1</v>
      </c>
      <c r="H43" s="167">
        <f t="shared" si="24"/>
        <v>0.99999999999999989</v>
      </c>
      <c r="I43" s="167">
        <f t="shared" si="24"/>
        <v>0.99999999999999978</v>
      </c>
      <c r="J43" s="167">
        <f t="shared" si="24"/>
        <v>1</v>
      </c>
      <c r="K43" s="61"/>
      <c r="L43" s="139" t="s">
        <v>45</v>
      </c>
      <c r="M43" s="181"/>
      <c r="N43" s="75"/>
      <c r="O43" s="76"/>
      <c r="P43" s="61"/>
      <c r="Q43" s="189"/>
      <c r="R43" s="2"/>
      <c r="S43" s="256"/>
      <c r="T43" s="79"/>
      <c r="U43" s="257"/>
      <c r="V43" s="256"/>
      <c r="W43" s="2"/>
      <c r="X43" s="2"/>
      <c r="Y43" s="2"/>
      <c r="Z43" s="2"/>
      <c r="AA43" s="2"/>
      <c r="AB43" s="78"/>
    </row>
    <row r="44" spans="1:28" ht="15.75" thickBot="1" x14ac:dyDescent="0.3">
      <c r="A44" s="61"/>
      <c r="B44" s="61"/>
      <c r="C44" s="61"/>
      <c r="D44" s="61"/>
      <c r="E44" s="61"/>
      <c r="F44" s="61"/>
      <c r="G44" s="61"/>
      <c r="H44" s="61"/>
      <c r="I44" s="61"/>
      <c r="J44" s="61"/>
      <c r="K44" s="61"/>
      <c r="L44" s="141" t="s">
        <v>40</v>
      </c>
      <c r="M44" s="183">
        <f>SUM(M40:M42)</f>
        <v>16.130000000000003</v>
      </c>
      <c r="N44" s="97">
        <f>SUM(N40:N42)</f>
        <v>1</v>
      </c>
      <c r="O44" s="185"/>
      <c r="P44" s="72"/>
      <c r="Q44" s="189"/>
      <c r="R44" s="80"/>
      <c r="S44" s="256"/>
      <c r="T44" s="259"/>
      <c r="U44" s="257"/>
      <c r="V44" s="260"/>
      <c r="W44" s="2"/>
      <c r="X44" s="2"/>
      <c r="Y44" s="2"/>
      <c r="Z44" s="2"/>
      <c r="AA44" s="2"/>
      <c r="AB44" s="78"/>
    </row>
    <row r="45" spans="1:28" ht="15.75" thickBot="1" x14ac:dyDescent="0.3">
      <c r="A45" s="61"/>
      <c r="B45" s="366" t="s">
        <v>33</v>
      </c>
      <c r="C45" s="367"/>
      <c r="D45" s="367"/>
      <c r="E45" s="367"/>
      <c r="F45" s="367"/>
      <c r="G45" s="367"/>
      <c r="H45" s="367"/>
      <c r="I45" s="367"/>
      <c r="J45" s="368"/>
      <c r="K45" s="61"/>
      <c r="L45" s="61"/>
      <c r="M45" s="61"/>
      <c r="N45" s="61"/>
      <c r="O45" s="61"/>
      <c r="P45" s="72"/>
      <c r="Q45" s="189"/>
      <c r="R45" s="80"/>
      <c r="S45" s="2"/>
      <c r="T45" s="2"/>
      <c r="U45" s="2"/>
      <c r="V45" s="2"/>
      <c r="W45" s="2"/>
      <c r="X45" s="2"/>
      <c r="Y45" s="2"/>
      <c r="Z45" s="2"/>
      <c r="AA45" s="2"/>
      <c r="AB45" s="78"/>
    </row>
    <row r="46" spans="1:28" ht="15" x14ac:dyDescent="0.25">
      <c r="A46" s="61"/>
      <c r="B46" s="372" t="s">
        <v>108</v>
      </c>
      <c r="C46" s="373"/>
      <c r="D46" s="116">
        <f>Rohdaten!D14+Rohdaten!D23+Rohdaten!D32</f>
        <v>195</v>
      </c>
      <c r="E46" s="116">
        <f>Rohdaten!E14+Rohdaten!E23+Rohdaten!E32</f>
        <v>196</v>
      </c>
      <c r="F46" s="116">
        <f>Rohdaten!F14+Rohdaten!F23+Rohdaten!F32</f>
        <v>202</v>
      </c>
      <c r="G46" s="116">
        <f>Rohdaten!G14+Rohdaten!G23+Rohdaten!G32</f>
        <v>197</v>
      </c>
      <c r="H46" s="116">
        <f>Rohdaten!H14+Rohdaten!H23+Rohdaten!H32</f>
        <v>197</v>
      </c>
      <c r="I46" s="116">
        <f>Rohdaten!I14+Rohdaten!I23+Rohdaten!I32</f>
        <v>204</v>
      </c>
      <c r="J46" s="187">
        <f>Rohdaten!J14+Rohdaten!J23+Rohdaten!J32</f>
        <v>199</v>
      </c>
      <c r="K46" s="61"/>
      <c r="L46" s="130" t="s">
        <v>27</v>
      </c>
      <c r="M46" s="131" t="s">
        <v>35</v>
      </c>
      <c r="N46" s="132" t="s">
        <v>36</v>
      </c>
      <c r="O46" s="133" t="s">
        <v>37</v>
      </c>
      <c r="P46" s="61"/>
      <c r="Q46" s="189"/>
      <c r="R46" s="80"/>
      <c r="S46" s="253"/>
      <c r="T46" s="254"/>
      <c r="U46" s="254"/>
      <c r="V46" s="255"/>
      <c r="W46" s="2"/>
      <c r="X46" s="2"/>
      <c r="Y46" s="2"/>
      <c r="Z46" s="2"/>
      <c r="AA46" s="2"/>
      <c r="AB46" s="78"/>
    </row>
    <row r="47" spans="1:28" ht="15.75" thickBot="1" x14ac:dyDescent="0.3">
      <c r="A47" s="61"/>
      <c r="B47" s="384"/>
      <c r="C47" s="385"/>
      <c r="D47" s="117"/>
      <c r="E47" s="117"/>
      <c r="F47" s="117"/>
      <c r="G47" s="117"/>
      <c r="H47" s="117"/>
      <c r="I47" s="117"/>
      <c r="J47" s="188"/>
      <c r="K47" s="61"/>
      <c r="L47" s="136" t="s">
        <v>9</v>
      </c>
      <c r="M47" s="180">
        <f>SUM(Rohdaten!D11:J11)</f>
        <v>18.2</v>
      </c>
      <c r="N47" s="137">
        <f>IF(SUM(M47)&gt;0,M47/$M$51,"")</f>
        <v>0.37525773195876289</v>
      </c>
      <c r="O47" s="160">
        <f>IF(SUM(M47)&gt;0,M47*1000/$D51,"")</f>
        <v>40.625</v>
      </c>
      <c r="P47" s="61"/>
      <c r="Q47" s="189"/>
      <c r="R47" s="80"/>
      <c r="S47" s="256"/>
      <c r="T47" s="79"/>
      <c r="U47" s="257"/>
      <c r="V47" s="256"/>
      <c r="W47" s="2"/>
      <c r="X47" s="2"/>
      <c r="Y47" s="2"/>
      <c r="Z47" s="2"/>
      <c r="AA47" s="2"/>
      <c r="AB47" s="78"/>
    </row>
    <row r="48" spans="1:28" ht="15.75" thickBot="1" x14ac:dyDescent="0.3">
      <c r="A48" s="61"/>
      <c r="B48" s="382" t="s">
        <v>74</v>
      </c>
      <c r="C48" s="383"/>
      <c r="D48" s="118">
        <f>SUM(D46:D47)</f>
        <v>195</v>
      </c>
      <c r="E48" s="118">
        <f t="shared" ref="E48:J48" si="25">SUM(E46:E47)</f>
        <v>196</v>
      </c>
      <c r="F48" s="118">
        <f t="shared" si="25"/>
        <v>202</v>
      </c>
      <c r="G48" s="118">
        <f t="shared" si="25"/>
        <v>197</v>
      </c>
      <c r="H48" s="118">
        <f t="shared" si="25"/>
        <v>197</v>
      </c>
      <c r="I48" s="118">
        <f t="shared" si="25"/>
        <v>204</v>
      </c>
      <c r="J48" s="119">
        <f t="shared" si="25"/>
        <v>199</v>
      </c>
      <c r="K48" s="61"/>
      <c r="L48" s="136" t="s">
        <v>13</v>
      </c>
      <c r="M48" s="180">
        <f>SUM(Rohdaten!D20:J20)</f>
        <v>6.3</v>
      </c>
      <c r="N48" s="137">
        <f t="shared" ref="N48:N49" si="26">IF(SUM(M48)&gt;0,M48/$M$51,"")</f>
        <v>0.12989690721649483</v>
      </c>
      <c r="O48" s="160">
        <f t="shared" ref="O48:O49" si="27">IF(SUM(M48)&gt;0,M48*1000/$D52,"")</f>
        <v>10.588235294117647</v>
      </c>
      <c r="P48" s="61"/>
      <c r="Q48" s="189"/>
      <c r="R48" s="80"/>
      <c r="S48" s="256"/>
      <c r="T48" s="79"/>
      <c r="U48" s="257"/>
      <c r="V48" s="256"/>
      <c r="W48" s="2"/>
      <c r="X48" s="2"/>
      <c r="Y48" s="2"/>
      <c r="Z48" s="2"/>
      <c r="AA48" s="2"/>
      <c r="AB48" s="78"/>
    </row>
    <row r="49" spans="1:28" ht="15.75" thickBot="1" x14ac:dyDescent="0.3">
      <c r="A49" s="61"/>
      <c r="B49" s="61"/>
      <c r="C49" s="61"/>
      <c r="D49" s="61"/>
      <c r="E49" s="61"/>
      <c r="F49" s="61"/>
      <c r="G49" s="61"/>
      <c r="H49" s="61"/>
      <c r="I49" s="61"/>
      <c r="J49" s="61"/>
      <c r="K49" s="61"/>
      <c r="L49" s="136" t="s">
        <v>14</v>
      </c>
      <c r="M49" s="180">
        <f>SUM(Rohdaten!D29:J29)</f>
        <v>24</v>
      </c>
      <c r="N49" s="137">
        <f t="shared" si="26"/>
        <v>0.49484536082474229</v>
      </c>
      <c r="O49" s="160">
        <f t="shared" si="27"/>
        <v>69.164265129683002</v>
      </c>
      <c r="P49" s="61"/>
      <c r="Q49" s="189"/>
      <c r="R49" s="80"/>
      <c r="S49" s="256"/>
      <c r="T49" s="79"/>
      <c r="U49" s="257"/>
      <c r="V49" s="256"/>
      <c r="W49" s="2"/>
      <c r="X49" s="2"/>
      <c r="Y49" s="2"/>
      <c r="Z49" s="2"/>
      <c r="AA49" s="2"/>
      <c r="AB49" s="78"/>
    </row>
    <row r="50" spans="1:28" ht="15.75" thickBot="1" x14ac:dyDescent="0.3">
      <c r="A50" s="61"/>
      <c r="B50" s="109" t="s">
        <v>33</v>
      </c>
      <c r="C50" s="110"/>
      <c r="D50" s="111"/>
      <c r="E50" s="61"/>
      <c r="F50" s="61"/>
      <c r="G50" s="61"/>
      <c r="H50" s="61"/>
      <c r="I50" s="61"/>
      <c r="J50" s="61"/>
      <c r="K50" s="61"/>
      <c r="L50" s="139" t="s">
        <v>45</v>
      </c>
      <c r="M50" s="181"/>
      <c r="N50" s="75"/>
      <c r="O50" s="76"/>
      <c r="P50" s="61"/>
      <c r="Q50" s="189"/>
      <c r="R50" s="80"/>
      <c r="S50" s="256"/>
      <c r="T50" s="79"/>
      <c r="U50" s="257"/>
      <c r="V50" s="256"/>
      <c r="W50" s="2"/>
      <c r="X50" s="2"/>
      <c r="Y50" s="2"/>
      <c r="Z50" s="2"/>
      <c r="AA50" s="2"/>
      <c r="AB50" s="78"/>
    </row>
    <row r="51" spans="1:28" ht="15.75" thickBot="1" x14ac:dyDescent="0.3">
      <c r="A51" s="61"/>
      <c r="B51" s="120" t="s">
        <v>42</v>
      </c>
      <c r="C51" s="121"/>
      <c r="D51" s="122">
        <f>SUM(Rohdaten!$D$14:$J$14,Rohdaten!$D$15:$J$15)</f>
        <v>448</v>
      </c>
      <c r="E51" s="61"/>
      <c r="F51" s="73"/>
      <c r="G51" s="61"/>
      <c r="H51" s="61"/>
      <c r="I51" s="61"/>
      <c r="J51" s="61"/>
      <c r="K51" s="61"/>
      <c r="L51" s="142" t="s">
        <v>40</v>
      </c>
      <c r="M51" s="182">
        <f>SUM(M47:M49)</f>
        <v>48.5</v>
      </c>
      <c r="N51" s="97">
        <f>SUM(N47:N49)</f>
        <v>1</v>
      </c>
      <c r="O51" s="185"/>
      <c r="P51" s="61"/>
      <c r="Q51" s="189"/>
      <c r="R51" s="80"/>
      <c r="S51" s="256"/>
      <c r="T51" s="259"/>
      <c r="U51" s="257"/>
      <c r="V51" s="260"/>
      <c r="W51" s="2"/>
      <c r="X51" s="2"/>
      <c r="Y51" s="2"/>
      <c r="Z51" s="2"/>
      <c r="AA51" s="2"/>
      <c r="AB51" s="78"/>
    </row>
    <row r="52" spans="1:28" ht="15.75" thickBot="1" x14ac:dyDescent="0.3">
      <c r="A52" s="61"/>
      <c r="B52" s="123" t="s">
        <v>43</v>
      </c>
      <c r="C52" s="124"/>
      <c r="D52" s="125">
        <f>SUM(Rohdaten!$D$23:$J$23,Rohdaten!$D$24:$J$24)</f>
        <v>595</v>
      </c>
      <c r="E52" s="61"/>
      <c r="F52" s="61"/>
      <c r="G52" s="61"/>
      <c r="H52" s="61"/>
      <c r="I52" s="61"/>
      <c r="J52" s="61"/>
      <c r="K52" s="61"/>
      <c r="L52" s="61"/>
      <c r="M52" s="61"/>
      <c r="N52" s="61"/>
      <c r="O52" s="61"/>
      <c r="P52" s="61"/>
      <c r="Q52" s="189"/>
      <c r="R52" s="80"/>
      <c r="S52" s="2"/>
      <c r="T52" s="2"/>
      <c r="U52" s="2"/>
      <c r="V52" s="2"/>
      <c r="W52" s="2"/>
      <c r="X52" s="2"/>
      <c r="Y52" s="2"/>
      <c r="Z52" s="2"/>
      <c r="AA52" s="2"/>
      <c r="AB52" s="78"/>
    </row>
    <row r="53" spans="1:28" ht="15" x14ac:dyDescent="0.25">
      <c r="A53" s="61"/>
      <c r="B53" s="123" t="s">
        <v>44</v>
      </c>
      <c r="C53" s="124"/>
      <c r="D53" s="125">
        <f>SUM(Rohdaten!$D$32:$J$32,Rohdaten!$D$33:$J$33)</f>
        <v>347</v>
      </c>
      <c r="E53" s="61"/>
      <c r="F53" s="61"/>
      <c r="G53" s="61"/>
      <c r="H53" s="61"/>
      <c r="I53" s="61"/>
      <c r="J53" s="61"/>
      <c r="K53" s="61"/>
      <c r="L53" s="130" t="s">
        <v>73</v>
      </c>
      <c r="M53" s="131" t="s">
        <v>35</v>
      </c>
      <c r="N53" s="132" t="s">
        <v>36</v>
      </c>
      <c r="O53" s="133" t="s">
        <v>37</v>
      </c>
      <c r="P53" s="61"/>
      <c r="Q53" s="189"/>
      <c r="R53" s="80"/>
      <c r="S53" s="2"/>
      <c r="T53" s="2"/>
      <c r="U53" s="2"/>
      <c r="V53" s="2"/>
      <c r="W53" s="2"/>
      <c r="X53" s="2"/>
      <c r="Y53" s="2"/>
      <c r="Z53" s="2"/>
      <c r="AA53" s="2"/>
      <c r="AB53" s="78"/>
    </row>
    <row r="54" spans="1:28" ht="15.75" thickBot="1" x14ac:dyDescent="0.3">
      <c r="A54" s="61"/>
      <c r="B54" s="126" t="s">
        <v>38</v>
      </c>
      <c r="C54" s="127"/>
      <c r="D54" s="128">
        <f>SUM(D51:D53)</f>
        <v>1390</v>
      </c>
      <c r="E54" s="61"/>
      <c r="F54" s="61"/>
      <c r="G54" s="61"/>
      <c r="H54" s="61"/>
      <c r="I54" s="61"/>
      <c r="J54" s="61"/>
      <c r="K54" s="61"/>
      <c r="L54" s="136" t="s">
        <v>9</v>
      </c>
      <c r="M54" s="180">
        <f>SUM(Rohdaten!D12:J12)</f>
        <v>9</v>
      </c>
      <c r="N54" s="137">
        <f>IF(SUM(M54)&gt;0,M54/$M$58,"")</f>
        <v>0.375</v>
      </c>
      <c r="O54" s="138">
        <f>IF(SUM(M54)&gt;0,M54*1000/$D51,0)</f>
        <v>20.089285714285715</v>
      </c>
      <c r="P54" s="61"/>
      <c r="Q54" s="189"/>
      <c r="R54" s="80"/>
      <c r="S54" s="253"/>
      <c r="T54" s="254"/>
      <c r="U54" s="254"/>
      <c r="V54" s="255"/>
      <c r="W54" s="2"/>
      <c r="X54" s="2"/>
      <c r="Y54" s="2"/>
      <c r="Z54" s="2"/>
      <c r="AA54" s="2"/>
      <c r="AB54" s="78"/>
    </row>
    <row r="55" spans="1:28" ht="15" x14ac:dyDescent="0.25">
      <c r="A55" s="61"/>
      <c r="B55" s="61"/>
      <c r="C55" s="61"/>
      <c r="D55" s="61"/>
      <c r="E55" s="61"/>
      <c r="F55" s="61"/>
      <c r="G55" s="61"/>
      <c r="H55" s="61"/>
      <c r="I55" s="61"/>
      <c r="J55" s="61"/>
      <c r="K55" s="61"/>
      <c r="L55" s="136" t="s">
        <v>13</v>
      </c>
      <c r="M55" s="180">
        <f>SUM(Rohdaten!D21:J21)</f>
        <v>5</v>
      </c>
      <c r="N55" s="137">
        <f t="shared" ref="N55:N56" si="28">IF(SUM(M55)&gt;0,M55/$M$58,"")</f>
        <v>0.20833333333333334</v>
      </c>
      <c r="O55" s="138">
        <f>IF(SUM(M55)&gt;0,M55*1000/$D52,0)</f>
        <v>8.4033613445378155</v>
      </c>
      <c r="P55" s="61"/>
      <c r="Q55" s="189"/>
      <c r="R55" s="80"/>
      <c r="S55" s="256"/>
      <c r="T55" s="79"/>
      <c r="U55" s="257"/>
      <c r="V55" s="252"/>
      <c r="W55" s="2"/>
      <c r="X55" s="2"/>
      <c r="Y55" s="2"/>
      <c r="Z55" s="2"/>
      <c r="AA55" s="2"/>
      <c r="AB55" s="78"/>
    </row>
    <row r="56" spans="1:28" ht="14.25" customHeight="1" x14ac:dyDescent="0.25">
      <c r="A56" s="61"/>
      <c r="B56" s="61"/>
      <c r="C56" s="61"/>
      <c r="D56" s="61"/>
      <c r="E56" s="61"/>
      <c r="F56" s="61"/>
      <c r="G56" s="61"/>
      <c r="H56" s="61"/>
      <c r="I56" s="61"/>
      <c r="J56" s="61"/>
      <c r="K56" s="61"/>
      <c r="L56" s="136" t="s">
        <v>14</v>
      </c>
      <c r="M56" s="180">
        <f>SUM(Rohdaten!D30:J30)</f>
        <v>10</v>
      </c>
      <c r="N56" s="137">
        <f t="shared" si="28"/>
        <v>0.41666666666666669</v>
      </c>
      <c r="O56" s="138">
        <f t="shared" ref="O56" si="29">IF(SUM(M56)&gt;0,M56*1000/$D53,0)</f>
        <v>28.818443804034583</v>
      </c>
      <c r="P56" s="61"/>
      <c r="Q56" s="189"/>
      <c r="R56" s="80"/>
      <c r="S56" s="261"/>
      <c r="T56" s="79"/>
      <c r="U56" s="257"/>
      <c r="V56" s="252"/>
      <c r="W56" s="2"/>
      <c r="X56" s="2"/>
      <c r="Y56" s="2"/>
      <c r="Z56" s="2"/>
      <c r="AA56" s="2"/>
      <c r="AB56" s="78"/>
    </row>
    <row r="57" spans="1:28" ht="13.5" customHeight="1" thickBot="1" x14ac:dyDescent="0.3">
      <c r="A57" s="61"/>
      <c r="B57" s="61"/>
      <c r="C57" s="61"/>
      <c r="D57" s="61"/>
      <c r="E57" s="61"/>
      <c r="F57" s="61"/>
      <c r="G57" s="61"/>
      <c r="H57" s="61"/>
      <c r="I57" s="61"/>
      <c r="J57" s="61"/>
      <c r="K57" s="61"/>
      <c r="L57" s="139" t="s">
        <v>45</v>
      </c>
      <c r="M57" s="181"/>
      <c r="N57" s="75"/>
      <c r="O57" s="76"/>
      <c r="P57" s="61"/>
      <c r="Q57" s="189"/>
      <c r="R57" s="80"/>
      <c r="S57" s="261"/>
      <c r="T57" s="79"/>
      <c r="U57" s="257"/>
      <c r="V57" s="252"/>
      <c r="W57" s="2"/>
      <c r="X57" s="2"/>
      <c r="Y57" s="2"/>
      <c r="Z57" s="2"/>
      <c r="AA57" s="2"/>
      <c r="AB57" s="78"/>
    </row>
    <row r="58" spans="1:28" ht="14.25" customHeight="1" thickBot="1" x14ac:dyDescent="0.3">
      <c r="A58" s="61"/>
      <c r="B58" s="61"/>
      <c r="C58" s="61"/>
      <c r="D58" s="61"/>
      <c r="E58" s="61"/>
      <c r="F58" s="61"/>
      <c r="G58" s="61"/>
      <c r="H58" s="61"/>
      <c r="I58" s="61"/>
      <c r="J58" s="61"/>
      <c r="K58" s="61"/>
      <c r="L58" s="141" t="s">
        <v>40</v>
      </c>
      <c r="M58" s="182">
        <f>SUM(M54:M56)</f>
        <v>24</v>
      </c>
      <c r="N58" s="97">
        <f>SUM(N54:N56)</f>
        <v>1</v>
      </c>
      <c r="O58" s="185"/>
      <c r="P58" s="61"/>
      <c r="Q58" s="189"/>
      <c r="R58" s="80"/>
      <c r="S58" s="261"/>
      <c r="T58" s="79"/>
      <c r="U58" s="257"/>
      <c r="V58" s="252"/>
      <c r="W58" s="2"/>
      <c r="X58" s="2"/>
      <c r="Y58" s="2"/>
      <c r="Z58" s="2"/>
      <c r="AA58" s="2"/>
      <c r="AB58" s="78"/>
    </row>
    <row r="59" spans="1:28" ht="14.25" customHeight="1" thickBot="1" x14ac:dyDescent="0.3">
      <c r="A59" s="61"/>
      <c r="B59" s="61"/>
      <c r="C59" s="61"/>
      <c r="D59" s="61"/>
      <c r="E59" s="61"/>
      <c r="F59" s="61"/>
      <c r="G59" s="61"/>
      <c r="H59" s="61"/>
      <c r="I59" s="61"/>
      <c r="J59" s="61"/>
      <c r="K59" s="61"/>
      <c r="L59" s="61"/>
      <c r="M59" s="61"/>
      <c r="N59" s="61"/>
      <c r="O59" s="61"/>
      <c r="P59" s="61"/>
      <c r="Q59" s="189"/>
      <c r="R59" s="80"/>
      <c r="S59" s="261"/>
      <c r="T59" s="79"/>
      <c r="U59" s="257"/>
      <c r="V59" s="252"/>
      <c r="W59" s="2"/>
      <c r="X59" s="2"/>
      <c r="Y59" s="2"/>
      <c r="Z59" s="2"/>
      <c r="AA59" s="2"/>
      <c r="AB59" s="78"/>
    </row>
    <row r="60" spans="1:28" ht="14.25" customHeight="1" x14ac:dyDescent="0.25">
      <c r="A60" s="61"/>
      <c r="B60" s="61"/>
      <c r="C60" s="61"/>
      <c r="D60" s="61"/>
      <c r="E60" s="61"/>
      <c r="F60" s="61"/>
      <c r="G60" s="61"/>
      <c r="H60" s="61"/>
      <c r="I60" s="61"/>
      <c r="J60" s="61"/>
      <c r="K60" s="61"/>
      <c r="L60" s="130" t="s">
        <v>12</v>
      </c>
      <c r="M60" s="131" t="s">
        <v>35</v>
      </c>
      <c r="N60" s="132" t="s">
        <v>36</v>
      </c>
      <c r="O60" s="133" t="s">
        <v>37</v>
      </c>
      <c r="P60" s="61"/>
      <c r="Q60" s="189"/>
      <c r="R60" s="80"/>
      <c r="S60" s="261"/>
      <c r="T60" s="79"/>
      <c r="U60" s="257"/>
      <c r="V60" s="252"/>
      <c r="W60" s="2"/>
      <c r="X60" s="2"/>
      <c r="Y60" s="2"/>
      <c r="Z60" s="2"/>
      <c r="AA60" s="2"/>
      <c r="AB60" s="78"/>
    </row>
    <row r="61" spans="1:28" ht="14.25" customHeight="1" x14ac:dyDescent="0.25">
      <c r="A61" s="61"/>
      <c r="B61" s="61"/>
      <c r="C61" s="61"/>
      <c r="D61" s="61"/>
      <c r="E61" s="61"/>
      <c r="F61" s="61"/>
      <c r="G61" s="61"/>
      <c r="H61" s="61"/>
      <c r="I61" s="61"/>
      <c r="J61" s="61"/>
      <c r="K61" s="61"/>
      <c r="L61" s="136" t="s">
        <v>9</v>
      </c>
      <c r="M61" s="180">
        <f>SUM(Rohdaten!D13:J13)</f>
        <v>5</v>
      </c>
      <c r="N61" s="137">
        <f>IF(SUM(M61)&gt;0,M61/$M$65,"")</f>
        <v>0.23809523809523808</v>
      </c>
      <c r="O61" s="138">
        <f>IF(SUM(M61)&gt;0,M61*1000/$D51,0)</f>
        <v>11.160714285714286</v>
      </c>
      <c r="P61" s="61"/>
      <c r="Q61" s="189"/>
      <c r="R61" s="80"/>
      <c r="S61" s="261"/>
      <c r="T61" s="79"/>
      <c r="U61" s="257"/>
      <c r="V61" s="252"/>
      <c r="W61" s="2"/>
      <c r="X61" s="2"/>
      <c r="Y61" s="2"/>
      <c r="Z61" s="2"/>
      <c r="AA61" s="2"/>
      <c r="AB61" s="78"/>
    </row>
    <row r="62" spans="1:28" ht="14.25" customHeight="1" x14ac:dyDescent="0.25">
      <c r="A62" s="61"/>
      <c r="B62" s="61"/>
      <c r="C62" s="61"/>
      <c r="D62" s="61"/>
      <c r="E62" s="61"/>
      <c r="F62" s="61"/>
      <c r="G62" s="61"/>
      <c r="H62" s="61"/>
      <c r="I62" s="61"/>
      <c r="J62" s="61"/>
      <c r="K62" s="61"/>
      <c r="L62" s="136" t="s">
        <v>13</v>
      </c>
      <c r="M62" s="180">
        <f>SUM(Rohdaten!D22:J22)</f>
        <v>8</v>
      </c>
      <c r="N62" s="137">
        <f t="shared" ref="N62:N63" si="30">IF(SUM(M62)&gt;0,M62/$M$65,"")</f>
        <v>0.38095238095238093</v>
      </c>
      <c r="O62" s="138">
        <f t="shared" ref="O62:O63" si="31">IF(SUM(M62)&gt;0,M62*1000/$D52,0)</f>
        <v>13.445378151260504</v>
      </c>
      <c r="P62" s="61"/>
      <c r="Q62" s="189"/>
      <c r="R62" s="80"/>
      <c r="S62" s="261"/>
      <c r="T62" s="79"/>
      <c r="U62" s="257"/>
      <c r="V62" s="252"/>
      <c r="W62" s="2"/>
      <c r="X62" s="2"/>
      <c r="Y62" s="2"/>
      <c r="Z62" s="2"/>
      <c r="AA62" s="2"/>
      <c r="AB62" s="78"/>
    </row>
    <row r="63" spans="1:28" ht="14.25" customHeight="1" x14ac:dyDescent="0.25">
      <c r="A63" s="61"/>
      <c r="B63" s="61"/>
      <c r="C63" s="61"/>
      <c r="D63" s="61"/>
      <c r="E63" s="61"/>
      <c r="F63" s="61"/>
      <c r="G63" s="61"/>
      <c r="H63" s="61"/>
      <c r="I63" s="61"/>
      <c r="J63" s="61"/>
      <c r="K63" s="61"/>
      <c r="L63" s="136" t="s">
        <v>14</v>
      </c>
      <c r="M63" s="180">
        <f>SUM(Rohdaten!D31:J31)</f>
        <v>8</v>
      </c>
      <c r="N63" s="137">
        <f t="shared" si="30"/>
        <v>0.38095238095238093</v>
      </c>
      <c r="O63" s="138">
        <f t="shared" si="31"/>
        <v>23.054755043227665</v>
      </c>
      <c r="P63" s="61"/>
      <c r="Q63" s="189"/>
      <c r="R63" s="80"/>
      <c r="S63" s="261"/>
      <c r="T63" s="79"/>
      <c r="U63" s="257"/>
      <c r="V63" s="252"/>
      <c r="W63" s="2"/>
      <c r="X63" s="2"/>
      <c r="Y63" s="2"/>
      <c r="Z63" s="2"/>
      <c r="AA63" s="2"/>
      <c r="AB63" s="78"/>
    </row>
    <row r="64" spans="1:28" ht="14.25" customHeight="1" thickBot="1" x14ac:dyDescent="0.3">
      <c r="A64" s="61"/>
      <c r="B64" s="61"/>
      <c r="C64" s="61"/>
      <c r="D64" s="61"/>
      <c r="E64" s="61"/>
      <c r="F64" s="61"/>
      <c r="G64" s="61"/>
      <c r="H64" s="61"/>
      <c r="I64" s="61"/>
      <c r="J64" s="61"/>
      <c r="K64" s="61"/>
      <c r="L64" s="139" t="s">
        <v>45</v>
      </c>
      <c r="M64" s="181"/>
      <c r="N64" s="75"/>
      <c r="O64" s="76"/>
      <c r="P64" s="61"/>
      <c r="Q64" s="189"/>
      <c r="R64" s="80"/>
      <c r="S64" s="261"/>
      <c r="T64" s="79"/>
      <c r="U64" s="257"/>
      <c r="V64" s="252"/>
      <c r="W64" s="2"/>
      <c r="X64" s="2"/>
      <c r="Y64" s="2"/>
      <c r="Z64" s="2"/>
      <c r="AA64" s="2"/>
      <c r="AB64" s="78"/>
    </row>
    <row r="65" spans="1:28" ht="15.75" thickBot="1" x14ac:dyDescent="0.3">
      <c r="A65" s="61"/>
      <c r="B65" s="61"/>
      <c r="C65" s="61"/>
      <c r="D65" s="61"/>
      <c r="E65" s="61"/>
      <c r="F65" s="61"/>
      <c r="G65" s="61"/>
      <c r="H65" s="61"/>
      <c r="I65" s="61"/>
      <c r="J65" s="61"/>
      <c r="K65" s="61"/>
      <c r="L65" s="141" t="s">
        <v>40</v>
      </c>
      <c r="M65" s="182">
        <f>SUM(M61:M63)</f>
        <v>21</v>
      </c>
      <c r="N65" s="97">
        <f>SUM(N61:N63)</f>
        <v>1</v>
      </c>
      <c r="O65" s="185"/>
      <c r="P65" s="61"/>
      <c r="Q65" s="189"/>
      <c r="R65" s="80"/>
      <c r="S65" s="262"/>
      <c r="T65" s="259"/>
      <c r="U65" s="257"/>
      <c r="V65" s="258"/>
      <c r="W65" s="2"/>
      <c r="X65" s="2"/>
      <c r="Y65" s="2"/>
      <c r="Z65" s="2"/>
      <c r="AA65" s="2"/>
      <c r="AB65" s="78"/>
    </row>
    <row r="66" spans="1:28" ht="15" x14ac:dyDescent="0.25">
      <c r="A66" s="61"/>
      <c r="B66" s="61"/>
      <c r="C66" s="61"/>
      <c r="D66" s="61"/>
      <c r="E66" s="61"/>
      <c r="F66" s="61"/>
      <c r="G66" s="61"/>
      <c r="H66" s="61"/>
      <c r="I66" s="61"/>
      <c r="J66" s="61"/>
      <c r="K66" s="61"/>
      <c r="L66" s="61"/>
      <c r="M66" s="61"/>
      <c r="N66" s="61"/>
      <c r="O66" s="61"/>
      <c r="P66" s="61"/>
      <c r="Q66" s="189"/>
      <c r="R66" s="80"/>
      <c r="S66" s="263"/>
      <c r="T66" s="263"/>
      <c r="U66" s="263"/>
      <c r="V66" s="2"/>
      <c r="W66" s="2"/>
      <c r="X66" s="2"/>
      <c r="Y66" s="2"/>
      <c r="Z66" s="2"/>
      <c r="AA66" s="2"/>
      <c r="AB66" s="78"/>
    </row>
    <row r="67" spans="1:28" ht="15.75" thickBot="1" x14ac:dyDescent="0.3">
      <c r="A67" s="186"/>
      <c r="B67" s="186"/>
      <c r="C67" s="186"/>
      <c r="D67" s="186"/>
      <c r="E67" s="186"/>
      <c r="F67" s="186"/>
      <c r="G67" s="186"/>
      <c r="H67" s="186"/>
      <c r="I67" s="186"/>
      <c r="J67" s="186"/>
      <c r="K67" s="186"/>
      <c r="L67" s="186"/>
      <c r="M67" s="186"/>
      <c r="N67" s="186"/>
      <c r="O67" s="186"/>
      <c r="P67" s="186"/>
      <c r="Q67" s="190"/>
      <c r="R67" s="80"/>
      <c r="S67" s="80"/>
      <c r="T67" s="80"/>
      <c r="U67" s="80"/>
      <c r="V67" s="2"/>
      <c r="W67" s="2"/>
      <c r="X67" s="2"/>
      <c r="Y67" s="2"/>
      <c r="Z67" s="2"/>
      <c r="AA67" s="2"/>
      <c r="AB67" s="78"/>
    </row>
    <row r="68" spans="1:28" ht="21" thickTop="1" x14ac:dyDescent="0.3">
      <c r="A68" s="310"/>
      <c r="B68" s="310"/>
      <c r="C68" s="310"/>
      <c r="D68" s="310"/>
      <c r="E68" s="310"/>
      <c r="F68" s="310"/>
      <c r="G68" s="310"/>
      <c r="H68" s="310"/>
      <c r="I68" s="359"/>
      <c r="J68" s="359"/>
      <c r="K68" s="310"/>
      <c r="L68" s="310"/>
      <c r="M68" s="310"/>
      <c r="N68" s="310"/>
      <c r="O68" s="310"/>
      <c r="P68" s="310"/>
      <c r="Q68" s="2"/>
      <c r="R68" s="80"/>
      <c r="S68" s="80"/>
      <c r="T68" s="80"/>
      <c r="U68" s="80"/>
      <c r="V68" s="2"/>
      <c r="W68" s="2"/>
      <c r="X68" s="2"/>
      <c r="Y68" s="2"/>
      <c r="Z68" s="2"/>
      <c r="AA68" s="2"/>
      <c r="AB68" s="78"/>
    </row>
    <row r="69" spans="1:28" ht="20.25" x14ac:dyDescent="0.3">
      <c r="A69" s="310"/>
      <c r="B69" s="310"/>
      <c r="C69" s="310"/>
      <c r="D69" s="310"/>
      <c r="E69" s="310"/>
      <c r="F69" s="310"/>
      <c r="G69" s="310"/>
      <c r="H69" s="310"/>
      <c r="I69" s="310"/>
      <c r="J69" s="310"/>
      <c r="K69" s="310"/>
      <c r="L69" s="310"/>
      <c r="M69" s="310"/>
      <c r="N69" s="310"/>
      <c r="O69" s="310"/>
      <c r="P69" s="310"/>
      <c r="Q69" s="2"/>
      <c r="R69" s="80"/>
      <c r="S69" s="80"/>
      <c r="T69" s="80"/>
      <c r="U69" s="80"/>
      <c r="V69" s="2"/>
      <c r="W69" s="2"/>
      <c r="X69" s="2"/>
      <c r="Y69" s="2"/>
      <c r="Z69" s="2"/>
      <c r="AA69" s="2"/>
      <c r="AB69" s="78"/>
    </row>
    <row r="70" spans="1:28" ht="20.25" x14ac:dyDescent="0.3">
      <c r="A70" s="310"/>
      <c r="B70" s="263"/>
      <c r="C70" s="263"/>
      <c r="D70" s="310"/>
      <c r="E70" s="310"/>
      <c r="F70" s="310"/>
      <c r="G70" s="310"/>
      <c r="H70" s="263"/>
      <c r="I70" s="310"/>
      <c r="J70" s="310"/>
      <c r="K70" s="310"/>
      <c r="L70" s="310"/>
      <c r="M70" s="297"/>
      <c r="N70" s="2"/>
      <c r="O70" s="2"/>
      <c r="P70" s="2"/>
      <c r="Q70" s="2"/>
      <c r="R70" s="80"/>
      <c r="S70" s="80"/>
      <c r="T70" s="80"/>
      <c r="U70" s="80"/>
      <c r="V70" s="2"/>
      <c r="W70" s="2"/>
      <c r="X70" s="2"/>
      <c r="Y70" s="2"/>
      <c r="Z70" s="2"/>
      <c r="AA70" s="2"/>
      <c r="AB70" s="78"/>
    </row>
    <row r="71" spans="1:28" ht="20.25" x14ac:dyDescent="0.3">
      <c r="A71" s="310"/>
      <c r="B71" s="310"/>
      <c r="C71" s="310"/>
      <c r="D71" s="310"/>
      <c r="E71" s="310"/>
      <c r="F71" s="310"/>
      <c r="G71" s="310"/>
      <c r="H71" s="310"/>
      <c r="I71" s="310"/>
      <c r="J71" s="310"/>
      <c r="K71" s="298"/>
      <c r="L71" s="2"/>
      <c r="M71" s="2"/>
      <c r="N71" s="2"/>
      <c r="O71" s="2"/>
      <c r="P71" s="2"/>
      <c r="Q71" s="2"/>
      <c r="R71" s="80"/>
      <c r="S71" s="80"/>
      <c r="T71" s="80"/>
      <c r="U71" s="80"/>
      <c r="V71" s="2"/>
      <c r="W71" s="2"/>
      <c r="X71" s="2"/>
      <c r="Y71" s="2"/>
      <c r="Z71" s="2"/>
      <c r="AA71" s="2"/>
      <c r="AB71" s="78"/>
    </row>
    <row r="72" spans="1:28" ht="20.25" x14ac:dyDescent="0.25">
      <c r="A72" s="311"/>
      <c r="B72" s="299"/>
      <c r="C72" s="299"/>
      <c r="D72" s="300"/>
      <c r="E72" s="300"/>
      <c r="F72" s="300"/>
      <c r="G72" s="300"/>
      <c r="H72" s="300"/>
      <c r="I72" s="300"/>
      <c r="J72" s="300"/>
      <c r="K72" s="298"/>
      <c r="L72" s="2"/>
      <c r="M72" s="301"/>
      <c r="N72" s="2"/>
      <c r="O72" s="2"/>
      <c r="P72" s="2"/>
      <c r="Q72" s="2"/>
      <c r="R72" s="80"/>
      <c r="S72" s="80"/>
      <c r="T72" s="80"/>
      <c r="U72" s="80"/>
      <c r="V72" s="2"/>
      <c r="W72" s="2"/>
      <c r="X72" s="2"/>
      <c r="Y72" s="2"/>
      <c r="Z72" s="2"/>
      <c r="AA72" s="2"/>
      <c r="AB72" s="78"/>
    </row>
    <row r="73" spans="1:28" ht="15" x14ac:dyDescent="0.25">
      <c r="A73" s="263"/>
      <c r="B73" s="299"/>
      <c r="C73" s="299"/>
      <c r="D73" s="302"/>
      <c r="E73" s="302"/>
      <c r="F73" s="302"/>
      <c r="G73" s="302"/>
      <c r="H73" s="302"/>
      <c r="I73" s="302"/>
      <c r="J73" s="302"/>
      <c r="K73" s="298"/>
      <c r="L73" s="303"/>
      <c r="M73" s="303"/>
      <c r="N73" s="284"/>
      <c r="O73" s="2"/>
      <c r="P73" s="2"/>
      <c r="Q73" s="2"/>
      <c r="R73" s="80"/>
      <c r="S73" s="80"/>
      <c r="T73" s="80"/>
      <c r="U73" s="80"/>
      <c r="V73" s="2"/>
      <c r="W73" s="2"/>
      <c r="X73" s="2"/>
      <c r="Y73" s="2"/>
      <c r="Z73" s="2"/>
      <c r="AA73" s="2"/>
      <c r="AB73" s="78"/>
    </row>
    <row r="74" spans="1:28" ht="16.5" x14ac:dyDescent="0.25">
      <c r="A74" s="303"/>
      <c r="B74" s="304"/>
      <c r="C74" s="299"/>
      <c r="D74" s="312"/>
      <c r="E74" s="312"/>
      <c r="F74" s="312"/>
      <c r="G74" s="312"/>
      <c r="H74" s="312"/>
      <c r="I74" s="312"/>
      <c r="J74" s="312"/>
      <c r="K74" s="298"/>
      <c r="L74" s="360"/>
      <c r="M74" s="360"/>
      <c r="N74" s="2"/>
      <c r="O74" s="313"/>
      <c r="P74" s="2"/>
      <c r="Q74" s="2"/>
      <c r="R74" s="80"/>
      <c r="S74" s="80"/>
      <c r="T74" s="80"/>
      <c r="U74" s="80"/>
      <c r="V74" s="2"/>
      <c r="W74" s="2"/>
      <c r="X74" s="2"/>
      <c r="Y74" s="2"/>
      <c r="Z74" s="2"/>
      <c r="AA74" s="2"/>
      <c r="AB74" s="78"/>
    </row>
    <row r="75" spans="1:28" ht="15" x14ac:dyDescent="0.25">
      <c r="A75" s="2"/>
      <c r="B75" s="305"/>
      <c r="C75" s="305"/>
      <c r="D75" s="305"/>
      <c r="E75" s="305"/>
      <c r="F75" s="305"/>
      <c r="G75" s="305"/>
      <c r="H75" s="305"/>
      <c r="I75" s="305"/>
      <c r="J75" s="305"/>
      <c r="K75" s="298"/>
      <c r="L75" s="303"/>
      <c r="M75" s="306"/>
      <c r="N75" s="284"/>
      <c r="O75" s="284"/>
      <c r="P75" s="2"/>
      <c r="Q75" s="2"/>
      <c r="R75" s="80"/>
      <c r="S75" s="80"/>
      <c r="T75" s="80"/>
      <c r="U75" s="80"/>
      <c r="V75" s="2"/>
      <c r="W75" s="2"/>
      <c r="X75" s="2"/>
      <c r="Y75" s="2"/>
      <c r="Z75" s="2"/>
      <c r="AA75" s="2"/>
      <c r="AB75" s="78"/>
    </row>
    <row r="76" spans="1:28" ht="15" x14ac:dyDescent="0.25">
      <c r="A76" s="2"/>
      <c r="B76" s="253"/>
      <c r="C76" s="253"/>
      <c r="D76" s="253"/>
      <c r="E76" s="253"/>
      <c r="F76" s="253"/>
      <c r="G76" s="253"/>
      <c r="H76" s="253"/>
      <c r="I76" s="253"/>
      <c r="J76" s="253"/>
      <c r="K76" s="298"/>
      <c r="L76" s="314"/>
      <c r="M76" s="254"/>
      <c r="N76" s="254"/>
      <c r="O76" s="255"/>
      <c r="P76" s="2"/>
      <c r="Q76" s="2"/>
      <c r="R76" s="80"/>
      <c r="S76" s="80"/>
      <c r="T76" s="80"/>
      <c r="U76" s="80"/>
      <c r="V76" s="2"/>
      <c r="W76" s="2"/>
      <c r="X76" s="2"/>
      <c r="Y76" s="2"/>
      <c r="Z76" s="2"/>
      <c r="AA76" s="2"/>
      <c r="AB76" s="78"/>
    </row>
    <row r="77" spans="1:28" ht="15" x14ac:dyDescent="0.25">
      <c r="A77" s="2"/>
      <c r="B77" s="315"/>
      <c r="C77" s="315"/>
      <c r="D77" s="316"/>
      <c r="E77" s="316"/>
      <c r="F77" s="316"/>
      <c r="G77" s="316"/>
      <c r="H77" s="316"/>
      <c r="I77" s="316"/>
      <c r="J77" s="316"/>
      <c r="K77" s="298"/>
      <c r="L77" s="256"/>
      <c r="M77" s="79"/>
      <c r="N77" s="257"/>
      <c r="O77" s="252"/>
      <c r="P77" s="2"/>
      <c r="Q77" s="2"/>
      <c r="R77" s="80"/>
      <c r="S77" s="80"/>
      <c r="T77" s="80"/>
      <c r="U77" s="80"/>
      <c r="V77" s="2"/>
      <c r="W77" s="2"/>
      <c r="X77" s="2"/>
      <c r="Y77" s="2"/>
      <c r="Z77" s="2"/>
      <c r="AA77" s="2"/>
      <c r="AB77" s="78"/>
    </row>
    <row r="78" spans="1:28" ht="15" x14ac:dyDescent="0.25">
      <c r="A78" s="2"/>
      <c r="B78" s="315"/>
      <c r="C78" s="315"/>
      <c r="D78" s="316"/>
      <c r="E78" s="316"/>
      <c r="F78" s="316"/>
      <c r="G78" s="316"/>
      <c r="H78" s="316"/>
      <c r="I78" s="316"/>
      <c r="J78" s="316"/>
      <c r="K78" s="298"/>
      <c r="L78" s="256"/>
      <c r="M78" s="79"/>
      <c r="N78" s="257"/>
      <c r="O78" s="252"/>
      <c r="P78" s="2"/>
      <c r="Q78" s="2"/>
      <c r="R78" s="80"/>
      <c r="S78" s="80"/>
      <c r="T78" s="80"/>
      <c r="U78" s="80"/>
      <c r="V78" s="2"/>
      <c r="W78" s="2"/>
      <c r="X78" s="2"/>
      <c r="Y78" s="2"/>
      <c r="Z78" s="2"/>
      <c r="AA78" s="2"/>
      <c r="AB78" s="78"/>
    </row>
    <row r="79" spans="1:28" ht="15" x14ac:dyDescent="0.25">
      <c r="A79" s="2"/>
      <c r="B79" s="315"/>
      <c r="C79" s="315"/>
      <c r="D79" s="316"/>
      <c r="E79" s="316"/>
      <c r="F79" s="316"/>
      <c r="G79" s="316"/>
      <c r="H79" s="316"/>
      <c r="I79" s="316"/>
      <c r="J79" s="316"/>
      <c r="K79" s="298"/>
      <c r="L79" s="256"/>
      <c r="M79" s="79"/>
      <c r="N79" s="257"/>
      <c r="O79" s="252"/>
      <c r="P79" s="2"/>
      <c r="Q79" s="2"/>
      <c r="R79" s="80"/>
      <c r="S79" s="80"/>
      <c r="T79" s="80"/>
      <c r="U79" s="80"/>
      <c r="V79" s="2"/>
      <c r="W79" s="2"/>
      <c r="X79" s="2"/>
      <c r="Y79" s="2"/>
      <c r="Z79" s="2"/>
      <c r="AA79" s="2"/>
      <c r="AB79" s="78"/>
    </row>
    <row r="80" spans="1:28" ht="15" x14ac:dyDescent="0.25">
      <c r="A80" s="2"/>
      <c r="B80" s="315"/>
      <c r="C80" s="315"/>
      <c r="D80" s="316"/>
      <c r="E80" s="316"/>
      <c r="F80" s="316"/>
      <c r="G80" s="316"/>
      <c r="H80" s="316"/>
      <c r="I80" s="316"/>
      <c r="J80" s="316"/>
      <c r="K80" s="298"/>
      <c r="L80" s="256"/>
      <c r="M80" s="79"/>
      <c r="N80" s="257"/>
      <c r="O80" s="252"/>
      <c r="P80" s="2"/>
      <c r="Q80" s="2"/>
      <c r="R80" s="80"/>
      <c r="S80" s="80"/>
      <c r="T80" s="80"/>
      <c r="U80" s="80"/>
      <c r="V80" s="2"/>
      <c r="W80" s="2"/>
      <c r="X80" s="2"/>
      <c r="Y80" s="2"/>
      <c r="Z80" s="2"/>
      <c r="AA80" s="2"/>
      <c r="AB80" s="78"/>
    </row>
    <row r="81" spans="1:28" ht="15" x14ac:dyDescent="0.25">
      <c r="A81" s="2"/>
      <c r="B81" s="315"/>
      <c r="C81" s="315"/>
      <c r="D81" s="316"/>
      <c r="E81" s="316"/>
      <c r="F81" s="316"/>
      <c r="G81" s="316"/>
      <c r="H81" s="316"/>
      <c r="I81" s="316"/>
      <c r="J81" s="316"/>
      <c r="K81" s="298"/>
      <c r="L81" s="256"/>
      <c r="M81" s="79"/>
      <c r="N81" s="257"/>
      <c r="O81" s="252"/>
      <c r="P81" s="307"/>
      <c r="Q81" s="2"/>
      <c r="R81" s="80"/>
      <c r="S81" s="80"/>
      <c r="T81" s="80"/>
      <c r="U81" s="80"/>
      <c r="V81" s="2"/>
      <c r="W81" s="2"/>
      <c r="X81" s="2"/>
      <c r="Y81" s="2"/>
      <c r="Z81" s="2"/>
      <c r="AA81" s="2"/>
      <c r="AB81" s="78"/>
    </row>
    <row r="82" spans="1:28" ht="15" x14ac:dyDescent="0.25">
      <c r="A82" s="2"/>
      <c r="B82" s="315"/>
      <c r="C82" s="315"/>
      <c r="D82" s="316"/>
      <c r="E82" s="316"/>
      <c r="F82" s="316"/>
      <c r="G82" s="316"/>
      <c r="H82" s="316"/>
      <c r="I82" s="316"/>
      <c r="J82" s="316"/>
      <c r="K82" s="298"/>
      <c r="L82" s="256"/>
      <c r="M82" s="79"/>
      <c r="N82" s="257"/>
      <c r="O82" s="252"/>
      <c r="P82" s="2"/>
      <c r="Q82" s="2"/>
      <c r="R82" s="80"/>
      <c r="S82" s="80"/>
      <c r="T82" s="80"/>
      <c r="U82" s="80"/>
      <c r="V82" s="2"/>
      <c r="W82" s="2"/>
      <c r="X82" s="2"/>
      <c r="Y82" s="2"/>
      <c r="Z82" s="2"/>
      <c r="AA82" s="2"/>
      <c r="AB82" s="78"/>
    </row>
    <row r="83" spans="1:28" ht="15" x14ac:dyDescent="0.25">
      <c r="A83" s="2"/>
      <c r="B83" s="357"/>
      <c r="C83" s="357"/>
      <c r="D83" s="316"/>
      <c r="E83" s="316"/>
      <c r="F83" s="316"/>
      <c r="G83" s="316"/>
      <c r="H83" s="316"/>
      <c r="I83" s="316"/>
      <c r="J83" s="316"/>
      <c r="K83" s="298"/>
      <c r="L83" s="258"/>
      <c r="M83" s="259"/>
      <c r="N83" s="257"/>
      <c r="O83" s="260"/>
      <c r="P83" s="2"/>
      <c r="Q83" s="2"/>
      <c r="R83" s="80"/>
      <c r="S83" s="80"/>
      <c r="T83" s="80"/>
      <c r="U83" s="80"/>
      <c r="V83" s="2"/>
      <c r="W83" s="2"/>
      <c r="X83" s="2"/>
      <c r="Y83" s="2"/>
      <c r="Z83" s="2"/>
      <c r="AA83" s="2"/>
      <c r="AB83" s="78"/>
    </row>
    <row r="84" spans="1:28" ht="15" x14ac:dyDescent="0.25">
      <c r="A84" s="2"/>
      <c r="B84" s="357"/>
      <c r="C84" s="357"/>
      <c r="D84" s="316"/>
      <c r="E84" s="316"/>
      <c r="F84" s="316"/>
      <c r="G84" s="316"/>
      <c r="H84" s="316"/>
      <c r="I84" s="316"/>
      <c r="J84" s="316"/>
      <c r="K84" s="298"/>
      <c r="L84" s="2"/>
      <c r="M84" s="2"/>
      <c r="N84" s="2"/>
      <c r="O84" s="2"/>
      <c r="P84" s="2"/>
      <c r="Q84" s="2"/>
      <c r="R84" s="80"/>
      <c r="S84" s="80"/>
      <c r="T84" s="80"/>
      <c r="U84" s="80"/>
      <c r="V84" s="2"/>
      <c r="W84" s="2"/>
      <c r="X84" s="2"/>
      <c r="Y84" s="2"/>
      <c r="Z84" s="2"/>
      <c r="AA84" s="2"/>
      <c r="AB84" s="78"/>
    </row>
    <row r="85" spans="1:28" ht="15" x14ac:dyDescent="0.25">
      <c r="A85" s="2"/>
      <c r="B85" s="361"/>
      <c r="C85" s="361"/>
      <c r="D85" s="317"/>
      <c r="E85" s="317"/>
      <c r="F85" s="317"/>
      <c r="G85" s="317"/>
      <c r="H85" s="317"/>
      <c r="I85" s="317"/>
      <c r="J85" s="317"/>
      <c r="K85" s="298"/>
      <c r="L85" s="318"/>
      <c r="M85" s="254"/>
      <c r="N85" s="254"/>
      <c r="O85" s="255"/>
      <c r="P85" s="2"/>
      <c r="Q85" s="2"/>
      <c r="R85" s="80"/>
      <c r="S85" s="80"/>
      <c r="T85" s="80"/>
      <c r="U85" s="80"/>
      <c r="V85" s="2"/>
      <c r="W85" s="2"/>
      <c r="X85" s="2"/>
      <c r="Y85" s="2"/>
      <c r="Z85" s="2"/>
      <c r="AA85" s="2"/>
      <c r="AB85" s="78"/>
    </row>
    <row r="86" spans="1:28" ht="15" x14ac:dyDescent="0.25">
      <c r="A86" s="2"/>
      <c r="B86" s="357"/>
      <c r="C86" s="357"/>
      <c r="D86" s="257"/>
      <c r="E86" s="257"/>
      <c r="F86" s="257"/>
      <c r="G86" s="257"/>
      <c r="H86" s="257"/>
      <c r="I86" s="257"/>
      <c r="J86" s="257"/>
      <c r="K86" s="298"/>
      <c r="L86" s="256"/>
      <c r="M86" s="79"/>
      <c r="N86" s="257"/>
      <c r="O86" s="252"/>
      <c r="P86" s="2"/>
      <c r="Q86" s="2"/>
      <c r="R86" s="80"/>
      <c r="S86" s="80"/>
      <c r="T86" s="80"/>
      <c r="U86" s="80"/>
      <c r="V86" s="2"/>
      <c r="W86" s="2"/>
      <c r="X86" s="2"/>
      <c r="Y86" s="2"/>
      <c r="Z86" s="2"/>
      <c r="AA86" s="2"/>
      <c r="AB86" s="78"/>
    </row>
    <row r="87" spans="1:28" ht="15" x14ac:dyDescent="0.25">
      <c r="A87" s="2"/>
      <c r="B87" s="305"/>
      <c r="C87" s="305"/>
      <c r="D87" s="305"/>
      <c r="E87" s="305"/>
      <c r="F87" s="305"/>
      <c r="G87" s="305"/>
      <c r="H87" s="305"/>
      <c r="I87" s="305"/>
      <c r="J87" s="305"/>
      <c r="K87" s="298"/>
      <c r="L87" s="256"/>
      <c r="M87" s="79"/>
      <c r="N87" s="257"/>
      <c r="O87" s="252"/>
      <c r="P87" s="2"/>
      <c r="Q87" s="2"/>
      <c r="R87" s="80"/>
      <c r="S87" s="80"/>
      <c r="T87" s="80"/>
      <c r="U87" s="80"/>
      <c r="V87" s="2"/>
      <c r="W87" s="2"/>
      <c r="X87" s="2"/>
      <c r="Y87" s="2"/>
      <c r="Z87" s="2"/>
      <c r="AA87" s="2"/>
      <c r="AB87" s="78"/>
    </row>
    <row r="88" spans="1:28" ht="15" x14ac:dyDescent="0.25">
      <c r="A88" s="2"/>
      <c r="B88" s="358"/>
      <c r="C88" s="358"/>
      <c r="D88" s="358"/>
      <c r="E88" s="358"/>
      <c r="F88" s="358"/>
      <c r="G88" s="358"/>
      <c r="H88" s="358"/>
      <c r="I88" s="358"/>
      <c r="J88" s="358"/>
      <c r="K88" s="298"/>
      <c r="L88" s="256"/>
      <c r="M88" s="79"/>
      <c r="N88" s="257"/>
      <c r="O88" s="252"/>
      <c r="P88" s="2"/>
      <c r="Q88" s="2"/>
      <c r="R88" s="80"/>
      <c r="S88" s="80"/>
      <c r="T88" s="80"/>
      <c r="U88" s="80"/>
      <c r="V88" s="2"/>
      <c r="W88" s="2"/>
      <c r="X88" s="2"/>
      <c r="Y88" s="2"/>
      <c r="Z88" s="2"/>
      <c r="AA88" s="2"/>
      <c r="AB88" s="78"/>
    </row>
    <row r="89" spans="1:28" ht="15" x14ac:dyDescent="0.25">
      <c r="A89" s="2"/>
      <c r="B89" s="357"/>
      <c r="C89" s="357"/>
      <c r="D89" s="257"/>
      <c r="E89" s="257"/>
      <c r="F89" s="257"/>
      <c r="G89" s="257"/>
      <c r="H89" s="257"/>
      <c r="I89" s="257"/>
      <c r="J89" s="257"/>
      <c r="K89" s="298"/>
      <c r="L89" s="256"/>
      <c r="M89" s="79"/>
      <c r="N89" s="257"/>
      <c r="O89" s="252"/>
      <c r="P89" s="2"/>
      <c r="Q89" s="2"/>
      <c r="R89" s="80"/>
      <c r="S89" s="80"/>
      <c r="T89" s="80"/>
      <c r="U89" s="80"/>
      <c r="V89" s="2"/>
      <c r="W89" s="2"/>
      <c r="X89" s="2"/>
      <c r="Y89" s="2"/>
      <c r="Z89" s="2"/>
      <c r="AA89" s="2"/>
      <c r="AB89" s="78"/>
    </row>
    <row r="90" spans="1:28" ht="15" x14ac:dyDescent="0.25">
      <c r="A90" s="2"/>
      <c r="B90" s="357"/>
      <c r="C90" s="357"/>
      <c r="D90" s="257"/>
      <c r="E90" s="257"/>
      <c r="F90" s="257"/>
      <c r="G90" s="257"/>
      <c r="H90" s="257"/>
      <c r="I90" s="257"/>
      <c r="J90" s="257"/>
      <c r="K90" s="298"/>
      <c r="L90" s="258"/>
      <c r="M90" s="259"/>
      <c r="N90" s="257"/>
      <c r="O90" s="260"/>
      <c r="P90" s="2"/>
      <c r="Q90" s="2"/>
      <c r="R90" s="80"/>
      <c r="S90" s="80"/>
      <c r="T90" s="80"/>
      <c r="U90" s="80"/>
      <c r="V90" s="2"/>
      <c r="W90" s="2"/>
      <c r="X90" s="2"/>
      <c r="Y90" s="2"/>
      <c r="Z90" s="2"/>
      <c r="AA90" s="2"/>
      <c r="AB90" s="78"/>
    </row>
    <row r="91" spans="1:28" ht="15" x14ac:dyDescent="0.25">
      <c r="A91" s="2"/>
      <c r="B91" s="357"/>
      <c r="C91" s="357"/>
      <c r="D91" s="257"/>
      <c r="E91" s="257"/>
      <c r="F91" s="257"/>
      <c r="G91" s="257"/>
      <c r="H91" s="257"/>
      <c r="I91" s="257"/>
      <c r="J91" s="257"/>
      <c r="K91" s="298"/>
      <c r="L91" s="305"/>
      <c r="M91" s="305"/>
      <c r="N91" s="305"/>
      <c r="O91" s="305"/>
      <c r="P91" s="2"/>
      <c r="Q91" s="2"/>
      <c r="R91" s="80"/>
      <c r="S91" s="80"/>
      <c r="T91" s="80"/>
      <c r="U91" s="80"/>
      <c r="V91" s="2"/>
      <c r="W91" s="2"/>
      <c r="X91" s="2"/>
      <c r="Y91" s="2"/>
      <c r="Z91" s="2"/>
      <c r="AA91" s="2"/>
      <c r="AB91" s="78"/>
    </row>
    <row r="92" spans="1:28" ht="15" x14ac:dyDescent="0.25">
      <c r="A92" s="2"/>
      <c r="B92" s="357"/>
      <c r="C92" s="357"/>
      <c r="D92" s="257"/>
      <c r="E92" s="257"/>
      <c r="F92" s="257"/>
      <c r="G92" s="257"/>
      <c r="H92" s="257"/>
      <c r="I92" s="257"/>
      <c r="J92" s="257"/>
      <c r="K92" s="298"/>
      <c r="L92" s="253"/>
      <c r="M92" s="254"/>
      <c r="N92" s="254"/>
      <c r="O92" s="255"/>
      <c r="P92" s="2"/>
      <c r="Q92" s="2"/>
      <c r="R92" s="80"/>
      <c r="S92" s="80"/>
      <c r="T92" s="80"/>
      <c r="U92" s="80"/>
      <c r="V92" s="2"/>
      <c r="W92" s="2"/>
      <c r="X92" s="2"/>
      <c r="Y92" s="2"/>
      <c r="Z92" s="2"/>
      <c r="AA92" s="2"/>
      <c r="AB92" s="78"/>
    </row>
    <row r="93" spans="1:28" ht="15" x14ac:dyDescent="0.25">
      <c r="A93" s="2"/>
      <c r="B93" s="357"/>
      <c r="C93" s="357"/>
      <c r="D93" s="257"/>
      <c r="E93" s="257"/>
      <c r="F93" s="257"/>
      <c r="G93" s="257"/>
      <c r="H93" s="257"/>
      <c r="I93" s="257"/>
      <c r="J93" s="257"/>
      <c r="K93" s="2"/>
      <c r="L93" s="256"/>
      <c r="M93" s="79"/>
      <c r="N93" s="257"/>
      <c r="O93" s="252"/>
      <c r="P93" s="2"/>
      <c r="Q93" s="2"/>
      <c r="R93" s="80"/>
      <c r="S93" s="80"/>
      <c r="T93" s="80"/>
      <c r="U93" s="80"/>
      <c r="V93" s="2"/>
      <c r="W93" s="2"/>
      <c r="X93" s="2"/>
      <c r="Y93" s="2"/>
      <c r="Z93" s="2"/>
      <c r="AA93" s="2"/>
      <c r="AB93" s="78"/>
    </row>
    <row r="94" spans="1:28" x14ac:dyDescent="0.2">
      <c r="A94" s="2"/>
      <c r="B94" s="315"/>
      <c r="C94" s="315"/>
      <c r="D94" s="257"/>
      <c r="E94" s="257"/>
      <c r="F94" s="257"/>
      <c r="G94" s="257"/>
      <c r="H94" s="257"/>
      <c r="I94" s="257"/>
      <c r="J94" s="257"/>
      <c r="K94" s="2"/>
      <c r="L94" s="261"/>
      <c r="M94" s="79"/>
      <c r="N94" s="257"/>
      <c r="O94" s="252"/>
      <c r="P94" s="2"/>
      <c r="Q94" s="2"/>
      <c r="R94" s="2"/>
      <c r="S94" s="2"/>
      <c r="T94" s="2"/>
      <c r="U94" s="2"/>
      <c r="V94" s="2"/>
      <c r="W94" s="2"/>
      <c r="X94" s="2"/>
      <c r="Y94" s="2"/>
      <c r="Z94" s="2"/>
      <c r="AA94" s="2"/>
      <c r="AB94" s="78"/>
    </row>
    <row r="95" spans="1:28" x14ac:dyDescent="0.2">
      <c r="A95" s="2"/>
      <c r="B95" s="357"/>
      <c r="C95" s="357"/>
      <c r="D95" s="257"/>
      <c r="E95" s="257"/>
      <c r="F95" s="257"/>
      <c r="G95" s="257"/>
      <c r="H95" s="257"/>
      <c r="I95" s="257"/>
      <c r="J95" s="257"/>
      <c r="K95" s="2"/>
      <c r="L95" s="261"/>
      <c r="M95" s="79"/>
      <c r="N95" s="257"/>
      <c r="O95" s="252"/>
      <c r="P95" s="2"/>
      <c r="Q95" s="2"/>
      <c r="R95" s="2"/>
      <c r="S95" s="2"/>
      <c r="T95" s="2"/>
      <c r="U95" s="2"/>
      <c r="V95" s="2"/>
      <c r="W95" s="2"/>
      <c r="X95" s="2"/>
      <c r="Y95" s="2"/>
      <c r="Z95" s="2"/>
      <c r="AA95" s="2"/>
      <c r="AB95" s="78"/>
    </row>
    <row r="96" spans="1:28" x14ac:dyDescent="0.2">
      <c r="A96" s="2"/>
      <c r="B96" s="357"/>
      <c r="C96" s="357"/>
      <c r="D96" s="257"/>
      <c r="E96" s="257"/>
      <c r="F96" s="257"/>
      <c r="G96" s="257"/>
      <c r="H96" s="257"/>
      <c r="I96" s="257"/>
      <c r="J96" s="257"/>
      <c r="K96" s="2"/>
      <c r="L96" s="262"/>
      <c r="M96" s="259"/>
      <c r="N96" s="257"/>
      <c r="O96" s="258"/>
      <c r="P96" s="2"/>
      <c r="Q96" s="2"/>
      <c r="R96" s="2"/>
      <c r="S96" s="2"/>
      <c r="T96" s="2"/>
      <c r="U96" s="2"/>
      <c r="V96" s="2"/>
      <c r="W96" s="2"/>
      <c r="X96" s="2"/>
      <c r="Y96" s="2"/>
      <c r="Z96" s="2"/>
      <c r="AA96" s="2"/>
      <c r="AB96" s="78"/>
    </row>
    <row r="97" spans="1:28" x14ac:dyDescent="0.2">
      <c r="A97" s="2"/>
      <c r="B97" s="305"/>
      <c r="C97" s="305"/>
      <c r="D97" s="257"/>
      <c r="E97" s="257"/>
      <c r="F97" s="257"/>
      <c r="G97" s="257"/>
      <c r="H97" s="257"/>
      <c r="I97" s="257"/>
      <c r="J97" s="257"/>
      <c r="K97" s="2"/>
      <c r="L97" s="2"/>
      <c r="M97" s="2"/>
      <c r="N97" s="2"/>
      <c r="O97" s="2"/>
      <c r="P97" s="2"/>
      <c r="Q97" s="2"/>
      <c r="R97" s="2"/>
      <c r="S97" s="2"/>
      <c r="T97" s="2"/>
      <c r="U97" s="2"/>
      <c r="V97" s="2"/>
      <c r="W97" s="2"/>
      <c r="X97" s="2"/>
      <c r="Y97" s="2"/>
      <c r="Z97" s="2"/>
      <c r="AA97" s="2"/>
      <c r="AB97" s="78"/>
    </row>
    <row r="98" spans="1:28" x14ac:dyDescent="0.2">
      <c r="A98" s="2"/>
      <c r="B98" s="305"/>
      <c r="C98" s="305"/>
      <c r="D98" s="305"/>
      <c r="E98" s="305"/>
      <c r="F98" s="305"/>
      <c r="G98" s="305"/>
      <c r="H98" s="305"/>
      <c r="I98" s="305"/>
      <c r="J98" s="305"/>
      <c r="K98" s="2"/>
      <c r="L98" s="2"/>
      <c r="M98" s="2"/>
      <c r="N98" s="2"/>
      <c r="O98" s="2"/>
      <c r="P98" s="2"/>
      <c r="Q98" s="2"/>
      <c r="R98" s="2"/>
      <c r="S98" s="2"/>
      <c r="T98" s="2"/>
      <c r="U98" s="2"/>
      <c r="V98" s="2"/>
      <c r="W98" s="2"/>
      <c r="X98" s="2"/>
      <c r="Y98" s="2"/>
      <c r="Z98" s="2"/>
      <c r="AA98" s="2"/>
      <c r="AB98" s="78"/>
    </row>
    <row r="99" spans="1:28" ht="15" x14ac:dyDescent="0.2">
      <c r="A99" s="2"/>
      <c r="B99" s="358"/>
      <c r="C99" s="358"/>
      <c r="D99" s="358"/>
      <c r="E99" s="358"/>
      <c r="F99" s="358"/>
      <c r="G99" s="358"/>
      <c r="H99" s="358"/>
      <c r="I99" s="358"/>
      <c r="J99" s="358"/>
      <c r="K99" s="2"/>
      <c r="L99" s="253"/>
      <c r="M99" s="254"/>
      <c r="N99" s="254"/>
      <c r="O99" s="255"/>
      <c r="P99" s="2"/>
      <c r="Q99" s="2"/>
      <c r="R99" s="2"/>
      <c r="S99" s="2"/>
      <c r="T99" s="2"/>
      <c r="U99" s="2"/>
      <c r="V99" s="2"/>
      <c r="W99" s="2"/>
      <c r="X99" s="2"/>
      <c r="Y99" s="2"/>
      <c r="Z99" s="2"/>
      <c r="AA99" s="2"/>
      <c r="AB99" s="78"/>
    </row>
    <row r="100" spans="1:28" x14ac:dyDescent="0.2">
      <c r="A100" s="2"/>
      <c r="B100" s="357"/>
      <c r="C100" s="357"/>
      <c r="D100" s="316"/>
      <c r="E100" s="316"/>
      <c r="F100" s="316"/>
      <c r="G100" s="316"/>
      <c r="H100" s="316"/>
      <c r="I100" s="316"/>
      <c r="J100" s="316"/>
      <c r="K100" s="2"/>
      <c r="L100" s="256"/>
      <c r="M100" s="79"/>
      <c r="N100" s="257"/>
      <c r="O100" s="252"/>
      <c r="P100" s="2"/>
      <c r="Q100" s="2"/>
      <c r="R100" s="78"/>
      <c r="S100" s="78"/>
      <c r="T100" s="78"/>
      <c r="U100" s="78"/>
      <c r="V100" s="78"/>
      <c r="W100" s="78"/>
      <c r="X100" s="78"/>
      <c r="Y100" s="78"/>
      <c r="Z100" s="78"/>
      <c r="AA100" s="2"/>
      <c r="AB100" s="78"/>
    </row>
    <row r="101" spans="1:28" x14ac:dyDescent="0.2">
      <c r="A101" s="2"/>
      <c r="B101" s="357"/>
      <c r="C101" s="357"/>
      <c r="D101" s="316"/>
      <c r="E101" s="316"/>
      <c r="F101" s="316"/>
      <c r="G101" s="316"/>
      <c r="H101" s="316"/>
      <c r="I101" s="316"/>
      <c r="J101" s="316"/>
      <c r="K101" s="2"/>
      <c r="L101" s="256"/>
      <c r="M101" s="79"/>
      <c r="N101" s="257"/>
      <c r="O101" s="252"/>
      <c r="P101" s="2"/>
      <c r="Q101" s="2"/>
      <c r="R101" s="78"/>
      <c r="S101" s="78"/>
      <c r="T101" s="78"/>
      <c r="U101" s="78"/>
      <c r="V101" s="78"/>
      <c r="W101" s="78"/>
      <c r="X101" s="78"/>
      <c r="Y101" s="78"/>
      <c r="Z101" s="78"/>
      <c r="AA101" s="78"/>
      <c r="AB101" s="78"/>
    </row>
    <row r="102" spans="1:28" x14ac:dyDescent="0.2">
      <c r="A102" s="2"/>
      <c r="B102" s="357"/>
      <c r="C102" s="357"/>
      <c r="D102" s="316"/>
      <c r="E102" s="316"/>
      <c r="F102" s="316"/>
      <c r="G102" s="316"/>
      <c r="H102" s="316"/>
      <c r="I102" s="316"/>
      <c r="J102" s="316"/>
      <c r="K102" s="2"/>
      <c r="L102" s="256"/>
      <c r="M102" s="79"/>
      <c r="N102" s="257"/>
      <c r="O102" s="252"/>
      <c r="P102" s="2"/>
      <c r="Q102" s="2"/>
    </row>
    <row r="103" spans="1:28" x14ac:dyDescent="0.2">
      <c r="A103" s="2"/>
      <c r="B103" s="315"/>
      <c r="C103" s="315"/>
      <c r="D103" s="316"/>
      <c r="E103" s="316"/>
      <c r="F103" s="316"/>
      <c r="G103" s="316"/>
      <c r="H103" s="316"/>
      <c r="I103" s="316"/>
      <c r="J103" s="316"/>
      <c r="K103" s="2"/>
      <c r="L103" s="256"/>
      <c r="M103" s="79"/>
      <c r="N103" s="257"/>
      <c r="O103" s="256"/>
      <c r="P103" s="2"/>
      <c r="Q103" s="2"/>
    </row>
    <row r="104" spans="1:28" x14ac:dyDescent="0.2">
      <c r="A104" s="2"/>
      <c r="B104" s="305"/>
      <c r="C104" s="305"/>
      <c r="D104" s="305"/>
      <c r="E104" s="305"/>
      <c r="F104" s="305"/>
      <c r="G104" s="305"/>
      <c r="H104" s="305"/>
      <c r="I104" s="305"/>
      <c r="J104" s="305"/>
      <c r="K104" s="2"/>
      <c r="L104" s="258"/>
      <c r="M104" s="259"/>
      <c r="N104" s="257"/>
      <c r="O104" s="260"/>
      <c r="P104" s="2"/>
      <c r="Q104" s="2"/>
    </row>
    <row r="105" spans="1:28" ht="15" x14ac:dyDescent="0.2">
      <c r="A105" s="2"/>
      <c r="B105" s="253"/>
      <c r="C105" s="253"/>
      <c r="D105" s="253"/>
      <c r="E105" s="253"/>
      <c r="F105" s="253"/>
      <c r="G105" s="253"/>
      <c r="H105" s="253"/>
      <c r="I105" s="253"/>
      <c r="J105" s="253"/>
      <c r="K105" s="2"/>
      <c r="L105" s="2"/>
      <c r="M105" s="2"/>
      <c r="N105" s="2"/>
      <c r="O105" s="2"/>
      <c r="P105" s="2"/>
      <c r="Q105" s="2"/>
    </row>
    <row r="106" spans="1:28" ht="15" x14ac:dyDescent="0.2">
      <c r="A106" s="2"/>
      <c r="B106" s="357"/>
      <c r="C106" s="357"/>
      <c r="D106" s="257"/>
      <c r="E106" s="257"/>
      <c r="F106" s="257"/>
      <c r="G106" s="257"/>
      <c r="H106" s="257"/>
      <c r="I106" s="257"/>
      <c r="J106" s="257"/>
      <c r="K106" s="2"/>
      <c r="L106" s="253"/>
      <c r="M106" s="254"/>
      <c r="N106" s="254"/>
      <c r="O106" s="255"/>
      <c r="P106" s="2"/>
      <c r="Q106" s="2"/>
    </row>
    <row r="107" spans="1:28" x14ac:dyDescent="0.2">
      <c r="A107" s="2"/>
      <c r="B107" s="357"/>
      <c r="C107" s="357"/>
      <c r="D107" s="257"/>
      <c r="E107" s="257"/>
      <c r="F107" s="257"/>
      <c r="G107" s="257"/>
      <c r="H107" s="257"/>
      <c r="I107" s="257"/>
      <c r="J107" s="257"/>
      <c r="K107" s="2"/>
      <c r="L107" s="256"/>
      <c r="M107" s="79"/>
      <c r="N107" s="257"/>
      <c r="O107" s="252"/>
      <c r="P107" s="2"/>
      <c r="Q107" s="2"/>
    </row>
    <row r="108" spans="1:28" x14ac:dyDescent="0.2">
      <c r="A108" s="2"/>
      <c r="B108" s="357"/>
      <c r="C108" s="357"/>
      <c r="D108" s="257"/>
      <c r="E108" s="257"/>
      <c r="F108" s="257"/>
      <c r="G108" s="257"/>
      <c r="H108" s="257"/>
      <c r="I108" s="257"/>
      <c r="J108" s="257"/>
      <c r="K108" s="2"/>
      <c r="L108" s="256"/>
      <c r="M108" s="79"/>
      <c r="N108" s="257"/>
      <c r="O108" s="252"/>
      <c r="P108" s="2"/>
      <c r="Q108" s="2"/>
    </row>
    <row r="109" spans="1:28" x14ac:dyDescent="0.2">
      <c r="A109" s="2"/>
      <c r="B109" s="357"/>
      <c r="C109" s="357"/>
      <c r="D109" s="257"/>
      <c r="E109" s="257"/>
      <c r="F109" s="257"/>
      <c r="G109" s="257"/>
      <c r="H109" s="257"/>
      <c r="I109" s="257"/>
      <c r="J109" s="257"/>
      <c r="K109" s="2"/>
      <c r="L109" s="256"/>
      <c r="M109" s="79"/>
      <c r="N109" s="257"/>
      <c r="O109" s="252"/>
      <c r="P109" s="2"/>
      <c r="Q109" s="2"/>
    </row>
    <row r="110" spans="1:28" x14ac:dyDescent="0.2">
      <c r="A110" s="2"/>
      <c r="B110" s="305"/>
      <c r="C110" s="305"/>
      <c r="D110" s="257"/>
      <c r="E110" s="257"/>
      <c r="F110" s="257"/>
      <c r="G110" s="257"/>
      <c r="H110" s="257"/>
      <c r="I110" s="257"/>
      <c r="J110" s="257"/>
      <c r="K110" s="2"/>
      <c r="L110" s="256"/>
      <c r="M110" s="79"/>
      <c r="N110" s="257"/>
      <c r="O110" s="256"/>
      <c r="P110" s="2"/>
      <c r="Q110" s="2"/>
    </row>
    <row r="111" spans="1:28" x14ac:dyDescent="0.2">
      <c r="A111" s="2"/>
      <c r="B111" s="2"/>
      <c r="C111" s="2"/>
      <c r="D111" s="2"/>
      <c r="E111" s="2"/>
      <c r="F111" s="2"/>
      <c r="G111" s="2"/>
      <c r="H111" s="2"/>
      <c r="I111" s="2"/>
      <c r="J111" s="2"/>
      <c r="K111" s="2"/>
      <c r="L111" s="256"/>
      <c r="M111" s="259"/>
      <c r="N111" s="257"/>
      <c r="O111" s="260"/>
      <c r="P111" s="308"/>
      <c r="Q111" s="2"/>
    </row>
    <row r="112" spans="1:28" ht="15" x14ac:dyDescent="0.2">
      <c r="A112" s="2"/>
      <c r="B112" s="358"/>
      <c r="C112" s="358"/>
      <c r="D112" s="358"/>
      <c r="E112" s="358"/>
      <c r="F112" s="358"/>
      <c r="G112" s="358"/>
      <c r="H112" s="358"/>
      <c r="I112" s="358"/>
      <c r="J112" s="358"/>
      <c r="K112" s="2"/>
      <c r="L112" s="2"/>
      <c r="M112" s="2"/>
      <c r="N112" s="2"/>
      <c r="O112" s="2"/>
      <c r="P112" s="308"/>
      <c r="Q112" s="2"/>
    </row>
    <row r="113" spans="1:17" ht="15" x14ac:dyDescent="0.2">
      <c r="A113" s="2"/>
      <c r="B113" s="357"/>
      <c r="C113" s="357"/>
      <c r="D113" s="319"/>
      <c r="E113" s="319"/>
      <c r="F113" s="319"/>
      <c r="G113" s="319"/>
      <c r="H113" s="319"/>
      <c r="I113" s="319"/>
      <c r="J113" s="319"/>
      <c r="K113" s="2"/>
      <c r="L113" s="253"/>
      <c r="M113" s="254"/>
      <c r="N113" s="254"/>
      <c r="O113" s="255"/>
      <c r="P113" s="2"/>
      <c r="Q113" s="2"/>
    </row>
    <row r="114" spans="1:17" x14ac:dyDescent="0.2">
      <c r="A114" s="2"/>
      <c r="B114" s="357"/>
      <c r="C114" s="357"/>
      <c r="D114" s="319"/>
      <c r="E114" s="319"/>
      <c r="F114" s="319"/>
      <c r="G114" s="319"/>
      <c r="H114" s="319"/>
      <c r="I114" s="319"/>
      <c r="J114" s="319"/>
      <c r="K114" s="2"/>
      <c r="L114" s="256"/>
      <c r="M114" s="79"/>
      <c r="N114" s="257"/>
      <c r="O114" s="252"/>
      <c r="P114" s="2"/>
      <c r="Q114" s="2"/>
    </row>
    <row r="115" spans="1:17" x14ac:dyDescent="0.2">
      <c r="A115" s="2"/>
      <c r="B115" s="357"/>
      <c r="C115" s="357"/>
      <c r="D115" s="319"/>
      <c r="E115" s="319"/>
      <c r="F115" s="319"/>
      <c r="G115" s="319"/>
      <c r="H115" s="319"/>
      <c r="I115" s="319"/>
      <c r="J115" s="319"/>
      <c r="K115" s="2"/>
      <c r="L115" s="256"/>
      <c r="M115" s="79"/>
      <c r="N115" s="257"/>
      <c r="O115" s="252"/>
      <c r="P115" s="2"/>
      <c r="Q115" s="2"/>
    </row>
    <row r="116" spans="1:17" x14ac:dyDescent="0.2">
      <c r="A116" s="2"/>
      <c r="B116" s="2"/>
      <c r="C116" s="2"/>
      <c r="D116" s="2"/>
      <c r="E116" s="2"/>
      <c r="F116" s="2"/>
      <c r="G116" s="2"/>
      <c r="H116" s="2"/>
      <c r="I116" s="2"/>
      <c r="J116" s="2"/>
      <c r="K116" s="2"/>
      <c r="L116" s="256"/>
      <c r="M116" s="79"/>
      <c r="N116" s="257"/>
      <c r="O116" s="252"/>
      <c r="P116" s="2"/>
      <c r="Q116" s="2"/>
    </row>
    <row r="117" spans="1:17" ht="15" x14ac:dyDescent="0.2">
      <c r="A117" s="2"/>
      <c r="B117" s="320"/>
      <c r="C117" s="320"/>
      <c r="D117" s="320"/>
      <c r="E117" s="2"/>
      <c r="F117" s="2"/>
      <c r="G117" s="2"/>
      <c r="H117" s="2"/>
      <c r="I117" s="2"/>
      <c r="J117" s="2"/>
      <c r="K117" s="2"/>
      <c r="L117" s="256"/>
      <c r="M117" s="79"/>
      <c r="N117" s="257"/>
      <c r="O117" s="256"/>
      <c r="P117" s="2"/>
      <c r="Q117" s="2"/>
    </row>
    <row r="118" spans="1:17" x14ac:dyDescent="0.2">
      <c r="A118" s="2"/>
      <c r="B118" s="2"/>
      <c r="C118" s="2"/>
      <c r="D118" s="2"/>
      <c r="E118" s="2"/>
      <c r="F118" s="309"/>
      <c r="G118" s="2"/>
      <c r="H118" s="2"/>
      <c r="I118" s="2"/>
      <c r="J118" s="2"/>
      <c r="K118" s="2"/>
      <c r="L118" s="256"/>
      <c r="M118" s="259"/>
      <c r="N118" s="257"/>
      <c r="O118" s="260"/>
      <c r="P118" s="2"/>
      <c r="Q118" s="2"/>
    </row>
    <row r="119" spans="1:17" x14ac:dyDescent="0.2">
      <c r="A119" s="2"/>
      <c r="B119" s="2"/>
      <c r="C119" s="2"/>
      <c r="D119" s="2"/>
      <c r="E119" s="2"/>
      <c r="F119" s="2"/>
      <c r="G119" s="2"/>
      <c r="H119" s="2"/>
      <c r="I119" s="2"/>
      <c r="J119" s="2"/>
      <c r="K119" s="2"/>
      <c r="L119" s="2"/>
      <c r="M119" s="2"/>
      <c r="N119" s="2"/>
      <c r="O119" s="2"/>
      <c r="P119" s="2"/>
      <c r="Q119" s="2"/>
    </row>
    <row r="120" spans="1:17" ht="15" x14ac:dyDescent="0.2">
      <c r="A120" s="2"/>
      <c r="B120" s="2"/>
      <c r="C120" s="2"/>
      <c r="D120" s="2"/>
      <c r="E120" s="2"/>
      <c r="F120" s="2"/>
      <c r="G120" s="2"/>
      <c r="H120" s="2"/>
      <c r="I120" s="2"/>
      <c r="J120" s="2"/>
      <c r="K120" s="2"/>
      <c r="L120" s="253"/>
      <c r="M120" s="254"/>
      <c r="N120" s="254"/>
      <c r="O120" s="255"/>
      <c r="P120" s="2"/>
      <c r="Q120" s="2"/>
    </row>
    <row r="121" spans="1:17" x14ac:dyDescent="0.2">
      <c r="A121" s="2"/>
      <c r="B121" s="2"/>
      <c r="C121" s="2"/>
      <c r="D121" s="2"/>
      <c r="E121" s="2"/>
      <c r="F121" s="2"/>
      <c r="G121" s="2"/>
      <c r="H121" s="2"/>
      <c r="I121" s="2"/>
      <c r="J121" s="2"/>
      <c r="K121" s="2"/>
      <c r="L121" s="256"/>
      <c r="M121" s="79"/>
      <c r="N121" s="257"/>
      <c r="O121" s="256"/>
      <c r="P121" s="2"/>
      <c r="Q121" s="2"/>
    </row>
    <row r="122" spans="1:17" x14ac:dyDescent="0.2">
      <c r="A122" s="2"/>
      <c r="B122" s="2"/>
      <c r="C122" s="2"/>
      <c r="D122" s="2"/>
      <c r="E122" s="2"/>
      <c r="F122" s="2"/>
      <c r="G122" s="2"/>
      <c r="H122" s="2"/>
      <c r="I122" s="2"/>
      <c r="J122" s="2"/>
      <c r="K122" s="2"/>
      <c r="L122" s="256"/>
      <c r="M122" s="79"/>
      <c r="N122" s="257"/>
      <c r="O122" s="256"/>
      <c r="P122" s="2"/>
      <c r="Q122" s="2"/>
    </row>
    <row r="123" spans="1:17" x14ac:dyDescent="0.2">
      <c r="A123" s="2"/>
      <c r="B123" s="2"/>
      <c r="C123" s="2"/>
      <c r="D123" s="2"/>
      <c r="E123" s="2"/>
      <c r="F123" s="2"/>
      <c r="G123" s="2"/>
      <c r="H123" s="2"/>
      <c r="I123" s="2"/>
      <c r="J123" s="2"/>
      <c r="K123" s="2"/>
      <c r="L123" s="256"/>
      <c r="M123" s="79"/>
      <c r="N123" s="257"/>
      <c r="O123" s="256"/>
      <c r="P123" s="2"/>
      <c r="Q123" s="2"/>
    </row>
    <row r="124" spans="1:17" x14ac:dyDescent="0.2">
      <c r="A124" s="2"/>
      <c r="B124" s="2"/>
      <c r="C124" s="2"/>
      <c r="D124" s="2"/>
      <c r="E124" s="2"/>
      <c r="F124" s="2"/>
      <c r="G124" s="2"/>
      <c r="H124" s="2"/>
      <c r="I124" s="2"/>
      <c r="J124" s="2"/>
      <c r="K124" s="2"/>
      <c r="L124" s="256"/>
      <c r="M124" s="79"/>
      <c r="N124" s="257"/>
      <c r="O124" s="256"/>
      <c r="P124" s="2"/>
      <c r="Q124" s="2"/>
    </row>
    <row r="125" spans="1:17" x14ac:dyDescent="0.2">
      <c r="A125" s="2"/>
      <c r="B125" s="2"/>
      <c r="C125" s="2"/>
      <c r="D125" s="2"/>
      <c r="E125" s="2"/>
      <c r="F125" s="2"/>
      <c r="G125" s="2"/>
      <c r="H125" s="2"/>
      <c r="I125" s="2"/>
      <c r="J125" s="2"/>
      <c r="K125" s="2"/>
      <c r="L125" s="256"/>
      <c r="M125" s="259"/>
      <c r="N125" s="257"/>
      <c r="O125" s="260"/>
      <c r="P125" s="2"/>
      <c r="Q125" s="2"/>
    </row>
    <row r="126" spans="1:17" x14ac:dyDescent="0.2">
      <c r="A126" s="2"/>
      <c r="B126" s="2"/>
      <c r="C126" s="2"/>
      <c r="D126" s="2"/>
      <c r="E126" s="2"/>
      <c r="F126" s="2"/>
      <c r="G126" s="2"/>
      <c r="H126" s="2"/>
      <c r="I126" s="2"/>
      <c r="J126" s="2"/>
      <c r="K126" s="2"/>
      <c r="L126" s="2"/>
      <c r="M126" s="2"/>
      <c r="N126" s="2"/>
      <c r="O126" s="2"/>
      <c r="P126" s="2"/>
      <c r="Q126" s="2"/>
    </row>
    <row r="127" spans="1:17" ht="15" x14ac:dyDescent="0.2">
      <c r="A127" s="2"/>
      <c r="B127" s="2"/>
      <c r="C127" s="2"/>
      <c r="D127" s="2"/>
      <c r="E127" s="2"/>
      <c r="F127" s="2"/>
      <c r="G127" s="2"/>
      <c r="H127" s="2"/>
      <c r="I127" s="2"/>
      <c r="J127" s="2"/>
      <c r="K127" s="2"/>
      <c r="L127" s="253"/>
      <c r="M127" s="254"/>
      <c r="N127" s="254"/>
      <c r="O127" s="255"/>
      <c r="P127" s="2"/>
      <c r="Q127" s="2"/>
    </row>
    <row r="128" spans="1:17" x14ac:dyDescent="0.2">
      <c r="A128" s="2"/>
      <c r="B128" s="2"/>
      <c r="C128" s="2"/>
      <c r="D128" s="2"/>
      <c r="E128" s="2"/>
      <c r="F128" s="2"/>
      <c r="G128" s="2"/>
      <c r="H128" s="2"/>
      <c r="I128" s="2"/>
      <c r="J128" s="2"/>
      <c r="K128" s="2"/>
      <c r="L128" s="256"/>
      <c r="M128" s="79"/>
      <c r="N128" s="257"/>
      <c r="O128" s="256"/>
      <c r="P128" s="2"/>
      <c r="Q128" s="2"/>
    </row>
    <row r="129" spans="1:17" x14ac:dyDescent="0.2">
      <c r="A129" s="2"/>
      <c r="B129" s="2"/>
      <c r="C129" s="2"/>
      <c r="D129" s="2"/>
      <c r="E129" s="2"/>
      <c r="F129" s="2"/>
      <c r="G129" s="2"/>
      <c r="H129" s="2"/>
      <c r="I129" s="2"/>
      <c r="J129" s="2"/>
      <c r="K129" s="2"/>
      <c r="L129" s="256"/>
      <c r="M129" s="79"/>
      <c r="N129" s="257"/>
      <c r="O129" s="256"/>
      <c r="P129" s="2"/>
      <c r="Q129" s="2"/>
    </row>
    <row r="130" spans="1:17" x14ac:dyDescent="0.2">
      <c r="A130" s="2"/>
      <c r="B130" s="2"/>
      <c r="C130" s="2"/>
      <c r="D130" s="2"/>
      <c r="E130" s="2"/>
      <c r="F130" s="2"/>
      <c r="G130" s="2"/>
      <c r="H130" s="2"/>
      <c r="I130" s="2"/>
      <c r="J130" s="2"/>
      <c r="K130" s="2"/>
      <c r="L130" s="256"/>
      <c r="M130" s="79"/>
      <c r="N130" s="257"/>
      <c r="O130" s="256"/>
      <c r="P130" s="2"/>
      <c r="Q130" s="2"/>
    </row>
    <row r="131" spans="1:17" x14ac:dyDescent="0.2">
      <c r="A131" s="2"/>
      <c r="B131" s="2"/>
      <c r="C131" s="2"/>
      <c r="D131" s="2"/>
      <c r="E131" s="2"/>
      <c r="F131" s="2"/>
      <c r="G131" s="2"/>
      <c r="H131" s="2"/>
      <c r="I131" s="2"/>
      <c r="J131" s="2"/>
      <c r="K131" s="2"/>
      <c r="L131" s="256"/>
      <c r="M131" s="79"/>
      <c r="N131" s="257"/>
      <c r="O131" s="256"/>
      <c r="P131" s="2"/>
      <c r="Q131" s="2"/>
    </row>
    <row r="132" spans="1:17" x14ac:dyDescent="0.2">
      <c r="A132" s="2"/>
      <c r="B132" s="2"/>
      <c r="C132" s="2"/>
      <c r="D132" s="2"/>
      <c r="E132" s="2"/>
      <c r="F132" s="2"/>
      <c r="G132" s="2"/>
      <c r="H132" s="2"/>
      <c r="I132" s="2"/>
      <c r="J132" s="2"/>
      <c r="K132" s="2"/>
      <c r="L132" s="256"/>
      <c r="M132" s="259"/>
      <c r="N132" s="257"/>
      <c r="O132" s="260"/>
      <c r="P132" s="2"/>
      <c r="Q132" s="2"/>
    </row>
    <row r="133" spans="1:17" x14ac:dyDescent="0.2">
      <c r="A133" s="2"/>
      <c r="B133" s="2"/>
      <c r="C133" s="2"/>
      <c r="D133" s="2"/>
      <c r="E133" s="2"/>
      <c r="F133" s="2"/>
      <c r="G133" s="2"/>
      <c r="H133" s="2"/>
      <c r="I133" s="2"/>
      <c r="J133" s="2"/>
      <c r="K133" s="2"/>
      <c r="L133" s="2"/>
      <c r="M133" s="2"/>
      <c r="N133" s="2"/>
      <c r="O133" s="2"/>
      <c r="P133" s="2"/>
      <c r="Q133" s="2"/>
    </row>
    <row r="134" spans="1:17" x14ac:dyDescent="0.2">
      <c r="A134" s="2"/>
      <c r="B134" s="2"/>
      <c r="C134" s="2"/>
      <c r="D134" s="2"/>
      <c r="E134" s="2"/>
      <c r="F134" s="2"/>
      <c r="G134" s="2"/>
      <c r="H134" s="2"/>
      <c r="I134" s="2"/>
      <c r="J134" s="2"/>
      <c r="K134" s="2"/>
      <c r="L134" s="2"/>
      <c r="M134" s="2"/>
      <c r="N134" s="2"/>
      <c r="O134" s="2"/>
      <c r="P134" s="2"/>
      <c r="Q134" s="2"/>
    </row>
    <row r="135" spans="1:17" ht="20.25" x14ac:dyDescent="0.3">
      <c r="A135" s="310"/>
      <c r="B135" s="310"/>
      <c r="C135" s="310"/>
      <c r="D135" s="310"/>
      <c r="E135" s="310"/>
      <c r="F135" s="310"/>
      <c r="G135" s="310"/>
      <c r="H135" s="310"/>
      <c r="I135" s="359"/>
      <c r="J135" s="359"/>
      <c r="K135" s="310"/>
      <c r="L135" s="310"/>
      <c r="M135" s="310"/>
      <c r="N135" s="310"/>
      <c r="O135" s="310"/>
      <c r="P135" s="310"/>
      <c r="Q135" s="2"/>
    </row>
    <row r="136" spans="1:17" ht="20.25" x14ac:dyDescent="0.3">
      <c r="A136" s="310"/>
      <c r="B136" s="310"/>
      <c r="C136" s="310"/>
      <c r="D136" s="310"/>
      <c r="E136" s="310"/>
      <c r="F136" s="310"/>
      <c r="G136" s="310"/>
      <c r="H136" s="310"/>
      <c r="I136" s="310"/>
      <c r="J136" s="310"/>
      <c r="K136" s="310"/>
      <c r="L136" s="310"/>
      <c r="M136" s="310"/>
      <c r="N136" s="310"/>
      <c r="O136" s="310"/>
      <c r="P136" s="310"/>
      <c r="Q136" s="2"/>
    </row>
    <row r="137" spans="1:17" ht="20.25" x14ac:dyDescent="0.3">
      <c r="A137" s="310"/>
      <c r="B137" s="263"/>
      <c r="C137" s="263"/>
      <c r="D137" s="310"/>
      <c r="E137" s="310"/>
      <c r="F137" s="310"/>
      <c r="G137" s="310"/>
      <c r="H137" s="263"/>
      <c r="I137" s="310"/>
      <c r="J137" s="310"/>
      <c r="K137" s="310"/>
      <c r="L137" s="310"/>
      <c r="M137" s="297"/>
      <c r="N137" s="2"/>
      <c r="O137" s="2"/>
      <c r="P137" s="2"/>
      <c r="Q137" s="2"/>
    </row>
    <row r="138" spans="1:17" ht="20.25" x14ac:dyDescent="0.3">
      <c r="A138" s="310"/>
      <c r="B138" s="310"/>
      <c r="C138" s="310"/>
      <c r="D138" s="310"/>
      <c r="E138" s="310"/>
      <c r="F138" s="310"/>
      <c r="G138" s="310"/>
      <c r="H138" s="310"/>
      <c r="I138" s="310"/>
      <c r="J138" s="310"/>
      <c r="K138" s="298"/>
      <c r="L138" s="2"/>
      <c r="M138" s="2"/>
      <c r="N138" s="2"/>
      <c r="O138" s="2"/>
      <c r="P138" s="2"/>
      <c r="Q138" s="2"/>
    </row>
    <row r="139" spans="1:17" ht="20.25" x14ac:dyDescent="0.2">
      <c r="A139" s="311"/>
      <c r="B139" s="299"/>
      <c r="C139" s="299"/>
      <c r="D139" s="300"/>
      <c r="E139" s="300"/>
      <c r="F139" s="300"/>
      <c r="G139" s="300"/>
      <c r="H139" s="300"/>
      <c r="I139" s="300"/>
      <c r="J139" s="300"/>
      <c r="K139" s="298"/>
      <c r="L139" s="2"/>
      <c r="M139" s="301"/>
      <c r="N139" s="2"/>
      <c r="O139" s="2"/>
      <c r="P139" s="2"/>
      <c r="Q139" s="2"/>
    </row>
    <row r="140" spans="1:17" ht="15" x14ac:dyDescent="0.25">
      <c r="A140" s="263"/>
      <c r="B140" s="299"/>
      <c r="C140" s="299"/>
      <c r="D140" s="302"/>
      <c r="E140" s="302"/>
      <c r="F140" s="302"/>
      <c r="G140" s="302"/>
      <c r="H140" s="302"/>
      <c r="I140" s="302"/>
      <c r="J140" s="302"/>
      <c r="K140" s="298"/>
      <c r="L140" s="303"/>
      <c r="M140" s="303"/>
      <c r="N140" s="284"/>
      <c r="O140" s="2"/>
      <c r="P140" s="2"/>
      <c r="Q140" s="2"/>
    </row>
    <row r="141" spans="1:17" ht="16.5" x14ac:dyDescent="0.2">
      <c r="A141" s="303"/>
      <c r="B141" s="304"/>
      <c r="C141" s="299"/>
      <c r="D141" s="312"/>
      <c r="E141" s="312"/>
      <c r="F141" s="312"/>
      <c r="G141" s="312"/>
      <c r="H141" s="312"/>
      <c r="I141" s="312"/>
      <c r="J141" s="312"/>
      <c r="K141" s="298"/>
      <c r="L141" s="360"/>
      <c r="M141" s="360"/>
      <c r="N141" s="2"/>
      <c r="O141" s="313"/>
      <c r="P141" s="2"/>
      <c r="Q141" s="2"/>
    </row>
    <row r="142" spans="1:17" ht="10.5" customHeight="1" x14ac:dyDescent="0.2">
      <c r="A142" s="2"/>
      <c r="B142" s="305"/>
      <c r="C142" s="305"/>
      <c r="D142" s="305"/>
      <c r="E142" s="305"/>
      <c r="F142" s="305"/>
      <c r="G142" s="305"/>
      <c r="H142" s="305"/>
      <c r="I142" s="305"/>
      <c r="J142" s="305"/>
      <c r="K142" s="298"/>
      <c r="L142" s="303"/>
      <c r="M142" s="306"/>
      <c r="N142" s="284"/>
      <c r="O142" s="284"/>
      <c r="P142" s="2"/>
      <c r="Q142" s="2"/>
    </row>
    <row r="143" spans="1:17" ht="15" x14ac:dyDescent="0.2">
      <c r="A143" s="2"/>
      <c r="B143" s="253"/>
      <c r="C143" s="253"/>
      <c r="D143" s="253"/>
      <c r="E143" s="253"/>
      <c r="F143" s="253"/>
      <c r="G143" s="253"/>
      <c r="H143" s="253"/>
      <c r="I143" s="253"/>
      <c r="J143" s="253"/>
      <c r="K143" s="298"/>
      <c r="L143" s="314"/>
      <c r="M143" s="254"/>
      <c r="N143" s="254"/>
      <c r="O143" s="255"/>
      <c r="P143" s="2"/>
      <c r="Q143" s="2"/>
    </row>
    <row r="144" spans="1:17" x14ac:dyDescent="0.2">
      <c r="A144" s="2"/>
      <c r="B144" s="315"/>
      <c r="C144" s="315"/>
      <c r="D144" s="316"/>
      <c r="E144" s="316"/>
      <c r="F144" s="316"/>
      <c r="G144" s="316"/>
      <c r="H144" s="316"/>
      <c r="I144" s="316"/>
      <c r="J144" s="316"/>
      <c r="K144" s="298"/>
      <c r="L144" s="256"/>
      <c r="M144" s="79"/>
      <c r="N144" s="257"/>
      <c r="O144" s="252"/>
      <c r="P144" s="2"/>
      <c r="Q144" s="2"/>
    </row>
    <row r="145" spans="1:17" x14ac:dyDescent="0.2">
      <c r="A145" s="2"/>
      <c r="B145" s="315"/>
      <c r="C145" s="315"/>
      <c r="D145" s="316"/>
      <c r="E145" s="316"/>
      <c r="F145" s="316"/>
      <c r="G145" s="316"/>
      <c r="H145" s="316"/>
      <c r="I145" s="316"/>
      <c r="J145" s="316"/>
      <c r="K145" s="298"/>
      <c r="L145" s="256"/>
      <c r="M145" s="79"/>
      <c r="N145" s="257"/>
      <c r="O145" s="252"/>
      <c r="P145" s="2"/>
      <c r="Q145" s="2"/>
    </row>
    <row r="146" spans="1:17" x14ac:dyDescent="0.2">
      <c r="A146" s="2"/>
      <c r="B146" s="315"/>
      <c r="C146" s="315"/>
      <c r="D146" s="316"/>
      <c r="E146" s="316"/>
      <c r="F146" s="316"/>
      <c r="G146" s="316"/>
      <c r="H146" s="316"/>
      <c r="I146" s="316"/>
      <c r="J146" s="316"/>
      <c r="K146" s="298"/>
      <c r="L146" s="256"/>
      <c r="M146" s="79"/>
      <c r="N146" s="257"/>
      <c r="O146" s="252"/>
      <c r="P146" s="2"/>
      <c r="Q146" s="2"/>
    </row>
    <row r="147" spans="1:17" x14ac:dyDescent="0.2">
      <c r="A147" s="2"/>
      <c r="B147" s="315"/>
      <c r="C147" s="315"/>
      <c r="D147" s="316"/>
      <c r="E147" s="316"/>
      <c r="F147" s="316"/>
      <c r="G147" s="316"/>
      <c r="H147" s="316"/>
      <c r="I147" s="316"/>
      <c r="J147" s="316"/>
      <c r="K147" s="298"/>
      <c r="L147" s="256"/>
      <c r="M147" s="79"/>
      <c r="N147" s="257"/>
      <c r="O147" s="252"/>
      <c r="P147" s="2"/>
      <c r="Q147" s="2"/>
    </row>
    <row r="148" spans="1:17" x14ac:dyDescent="0.2">
      <c r="A148" s="2"/>
      <c r="B148" s="315"/>
      <c r="C148" s="315"/>
      <c r="D148" s="316"/>
      <c r="E148" s="316"/>
      <c r="F148" s="316"/>
      <c r="G148" s="316"/>
      <c r="H148" s="316"/>
      <c r="I148" s="316"/>
      <c r="J148" s="316"/>
      <c r="K148" s="298"/>
      <c r="L148" s="256"/>
      <c r="M148" s="79"/>
      <c r="N148" s="257"/>
      <c r="O148" s="252"/>
      <c r="P148" s="307"/>
      <c r="Q148" s="2"/>
    </row>
    <row r="149" spans="1:17" x14ac:dyDescent="0.2">
      <c r="A149" s="2"/>
      <c r="B149" s="315"/>
      <c r="C149" s="315"/>
      <c r="D149" s="316"/>
      <c r="E149" s="316"/>
      <c r="F149" s="316"/>
      <c r="G149" s="316"/>
      <c r="H149" s="316"/>
      <c r="I149" s="316"/>
      <c r="J149" s="316"/>
      <c r="K149" s="298"/>
      <c r="L149" s="256"/>
      <c r="M149" s="79"/>
      <c r="N149" s="257"/>
      <c r="O149" s="252"/>
      <c r="P149" s="2"/>
      <c r="Q149" s="2"/>
    </row>
    <row r="150" spans="1:17" x14ac:dyDescent="0.2">
      <c r="A150" s="2"/>
      <c r="B150" s="357"/>
      <c r="C150" s="357"/>
      <c r="D150" s="316"/>
      <c r="E150" s="316"/>
      <c r="F150" s="316"/>
      <c r="G150" s="316"/>
      <c r="H150" s="316"/>
      <c r="I150" s="316"/>
      <c r="J150" s="316"/>
      <c r="K150" s="298"/>
      <c r="L150" s="258"/>
      <c r="M150" s="259"/>
      <c r="N150" s="257"/>
      <c r="O150" s="260"/>
      <c r="P150" s="2"/>
      <c r="Q150" s="2"/>
    </row>
    <row r="151" spans="1:17" x14ac:dyDescent="0.2">
      <c r="A151" s="2"/>
      <c r="B151" s="357"/>
      <c r="C151" s="357"/>
      <c r="D151" s="316"/>
      <c r="E151" s="316"/>
      <c r="F151" s="316"/>
      <c r="G151" s="316"/>
      <c r="H151" s="316"/>
      <c r="I151" s="316"/>
      <c r="J151" s="316"/>
      <c r="K151" s="298"/>
      <c r="L151" s="2"/>
      <c r="M151" s="2"/>
      <c r="N151" s="2"/>
      <c r="O151" s="2"/>
      <c r="P151" s="2"/>
      <c r="Q151" s="2"/>
    </row>
    <row r="152" spans="1:17" x14ac:dyDescent="0.2">
      <c r="A152" s="2"/>
      <c r="B152" s="361"/>
      <c r="C152" s="361"/>
      <c r="D152" s="317"/>
      <c r="E152" s="317"/>
      <c r="F152" s="317"/>
      <c r="G152" s="317"/>
      <c r="H152" s="317"/>
      <c r="I152" s="317"/>
      <c r="J152" s="317"/>
      <c r="K152" s="298"/>
      <c r="L152" s="318"/>
      <c r="M152" s="254"/>
      <c r="N152" s="254"/>
      <c r="O152" s="255"/>
      <c r="P152" s="2"/>
      <c r="Q152" s="2"/>
    </row>
    <row r="153" spans="1:17" x14ac:dyDescent="0.2">
      <c r="A153" s="2"/>
      <c r="B153" s="357"/>
      <c r="C153" s="357"/>
      <c r="D153" s="257"/>
      <c r="E153" s="257"/>
      <c r="F153" s="257"/>
      <c r="G153" s="257"/>
      <c r="H153" s="257"/>
      <c r="I153" s="257"/>
      <c r="J153" s="257"/>
      <c r="K153" s="298"/>
      <c r="L153" s="256"/>
      <c r="M153" s="79"/>
      <c r="N153" s="257"/>
      <c r="O153" s="252"/>
      <c r="P153" s="2"/>
      <c r="Q153" s="2"/>
    </row>
    <row r="154" spans="1:17" x14ac:dyDescent="0.2">
      <c r="A154" s="2"/>
      <c r="B154" s="305"/>
      <c r="C154" s="305"/>
      <c r="D154" s="305"/>
      <c r="E154" s="305"/>
      <c r="F154" s="305"/>
      <c r="G154" s="305"/>
      <c r="H154" s="305"/>
      <c r="I154" s="305"/>
      <c r="J154" s="305"/>
      <c r="K154" s="298"/>
      <c r="L154" s="256"/>
      <c r="M154" s="79"/>
      <c r="N154" s="257"/>
      <c r="O154" s="252"/>
      <c r="P154" s="2"/>
      <c r="Q154" s="2"/>
    </row>
    <row r="155" spans="1:17" ht="15" x14ac:dyDescent="0.2">
      <c r="A155" s="2"/>
      <c r="B155" s="358"/>
      <c r="C155" s="358"/>
      <c r="D155" s="358"/>
      <c r="E155" s="358"/>
      <c r="F155" s="358"/>
      <c r="G155" s="358"/>
      <c r="H155" s="358"/>
      <c r="I155" s="358"/>
      <c r="J155" s="358"/>
      <c r="K155" s="298"/>
      <c r="L155" s="256"/>
      <c r="M155" s="79"/>
      <c r="N155" s="257"/>
      <c r="O155" s="252"/>
      <c r="P155" s="2"/>
      <c r="Q155" s="2"/>
    </row>
    <row r="156" spans="1:17" x14ac:dyDescent="0.2">
      <c r="A156" s="2"/>
      <c r="B156" s="357"/>
      <c r="C156" s="357"/>
      <c r="D156" s="257"/>
      <c r="E156" s="257"/>
      <c r="F156" s="257"/>
      <c r="G156" s="257"/>
      <c r="H156" s="257"/>
      <c r="I156" s="257"/>
      <c r="J156" s="257"/>
      <c r="K156" s="298"/>
      <c r="L156" s="256"/>
      <c r="M156" s="79"/>
      <c r="N156" s="257"/>
      <c r="O156" s="252"/>
      <c r="P156" s="2"/>
      <c r="Q156" s="2"/>
    </row>
    <row r="157" spans="1:17" x14ac:dyDescent="0.2">
      <c r="A157" s="2"/>
      <c r="B157" s="357"/>
      <c r="C157" s="357"/>
      <c r="D157" s="257"/>
      <c r="E157" s="257"/>
      <c r="F157" s="257"/>
      <c r="G157" s="257"/>
      <c r="H157" s="257"/>
      <c r="I157" s="257"/>
      <c r="J157" s="257"/>
      <c r="K157" s="298"/>
      <c r="L157" s="258"/>
      <c r="M157" s="259"/>
      <c r="N157" s="257"/>
      <c r="O157" s="260"/>
      <c r="P157" s="2"/>
      <c r="Q157" s="2"/>
    </row>
    <row r="158" spans="1:17" x14ac:dyDescent="0.2">
      <c r="A158" s="2"/>
      <c r="B158" s="357"/>
      <c r="C158" s="357"/>
      <c r="D158" s="257"/>
      <c r="E158" s="257"/>
      <c r="F158" s="257"/>
      <c r="G158" s="257"/>
      <c r="H158" s="257"/>
      <c r="I158" s="257"/>
      <c r="J158" s="257"/>
      <c r="K158" s="298"/>
      <c r="L158" s="305"/>
      <c r="M158" s="305"/>
      <c r="N158" s="305"/>
      <c r="O158" s="305"/>
      <c r="P158" s="2"/>
      <c r="Q158" s="2"/>
    </row>
    <row r="159" spans="1:17" ht="15" x14ac:dyDescent="0.2">
      <c r="A159" s="2"/>
      <c r="B159" s="357"/>
      <c r="C159" s="357"/>
      <c r="D159" s="257"/>
      <c r="E159" s="257"/>
      <c r="F159" s="257"/>
      <c r="G159" s="257"/>
      <c r="H159" s="257"/>
      <c r="I159" s="257"/>
      <c r="J159" s="257"/>
      <c r="K159" s="298"/>
      <c r="L159" s="253"/>
      <c r="M159" s="254"/>
      <c r="N159" s="254"/>
      <c r="O159" s="255"/>
      <c r="P159" s="2"/>
      <c r="Q159" s="2"/>
    </row>
    <row r="160" spans="1:17" x14ac:dyDescent="0.2">
      <c r="A160" s="2"/>
      <c r="B160" s="357"/>
      <c r="C160" s="357"/>
      <c r="D160" s="257"/>
      <c r="E160" s="257"/>
      <c r="F160" s="257"/>
      <c r="G160" s="257"/>
      <c r="H160" s="257"/>
      <c r="I160" s="257"/>
      <c r="J160" s="257"/>
      <c r="K160" s="2"/>
      <c r="L160" s="256"/>
      <c r="M160" s="79"/>
      <c r="N160" s="257"/>
      <c r="O160" s="252"/>
      <c r="P160" s="2"/>
      <c r="Q160" s="2"/>
    </row>
    <row r="161" spans="1:17" x14ac:dyDescent="0.2">
      <c r="A161" s="2"/>
      <c r="B161" s="315"/>
      <c r="C161" s="315"/>
      <c r="D161" s="257"/>
      <c r="E161" s="257"/>
      <c r="F161" s="257"/>
      <c r="G161" s="257"/>
      <c r="H161" s="257"/>
      <c r="I161" s="257"/>
      <c r="J161" s="257"/>
      <c r="K161" s="2"/>
      <c r="L161" s="261"/>
      <c r="M161" s="79"/>
      <c r="N161" s="257"/>
      <c r="O161" s="252"/>
      <c r="P161" s="2"/>
      <c r="Q161" s="2"/>
    </row>
    <row r="162" spans="1:17" x14ac:dyDescent="0.2">
      <c r="A162" s="2"/>
      <c r="B162" s="357"/>
      <c r="C162" s="357"/>
      <c r="D162" s="257"/>
      <c r="E162" s="257"/>
      <c r="F162" s="257"/>
      <c r="G162" s="257"/>
      <c r="H162" s="257"/>
      <c r="I162" s="257"/>
      <c r="J162" s="257"/>
      <c r="K162" s="2"/>
      <c r="L162" s="261"/>
      <c r="M162" s="79"/>
      <c r="N162" s="257"/>
      <c r="O162" s="252"/>
      <c r="P162" s="2"/>
      <c r="Q162" s="2"/>
    </row>
    <row r="163" spans="1:17" x14ac:dyDescent="0.2">
      <c r="A163" s="2"/>
      <c r="B163" s="357"/>
      <c r="C163" s="357"/>
      <c r="D163" s="257"/>
      <c r="E163" s="257"/>
      <c r="F163" s="257"/>
      <c r="G163" s="257"/>
      <c r="H163" s="257"/>
      <c r="I163" s="257"/>
      <c r="J163" s="257"/>
      <c r="K163" s="2"/>
      <c r="L163" s="262"/>
      <c r="M163" s="259"/>
      <c r="N163" s="257"/>
      <c r="O163" s="258"/>
      <c r="P163" s="2"/>
      <c r="Q163" s="2"/>
    </row>
    <row r="164" spans="1:17" x14ac:dyDescent="0.2">
      <c r="A164" s="2"/>
      <c r="B164" s="305"/>
      <c r="C164" s="305"/>
      <c r="D164" s="257"/>
      <c r="E164" s="257"/>
      <c r="F164" s="257"/>
      <c r="G164" s="257"/>
      <c r="H164" s="257"/>
      <c r="I164" s="257"/>
      <c r="J164" s="257"/>
      <c r="K164" s="2"/>
      <c r="L164" s="2"/>
      <c r="M164" s="2"/>
      <c r="N164" s="2"/>
      <c r="O164" s="2"/>
      <c r="P164" s="2"/>
      <c r="Q164" s="2"/>
    </row>
    <row r="165" spans="1:17" x14ac:dyDescent="0.2">
      <c r="A165" s="2"/>
      <c r="B165" s="305"/>
      <c r="C165" s="305"/>
      <c r="D165" s="305"/>
      <c r="E165" s="305"/>
      <c r="F165" s="305"/>
      <c r="G165" s="305"/>
      <c r="H165" s="305"/>
      <c r="I165" s="305"/>
      <c r="J165" s="305"/>
      <c r="K165" s="2"/>
      <c r="L165" s="2"/>
      <c r="M165" s="2"/>
      <c r="N165" s="2"/>
      <c r="O165" s="2"/>
      <c r="P165" s="2"/>
      <c r="Q165" s="2"/>
    </row>
    <row r="166" spans="1:17" ht="15" x14ac:dyDescent="0.2">
      <c r="A166" s="2"/>
      <c r="B166" s="358"/>
      <c r="C166" s="358"/>
      <c r="D166" s="358"/>
      <c r="E166" s="358"/>
      <c r="F166" s="358"/>
      <c r="G166" s="358"/>
      <c r="H166" s="358"/>
      <c r="I166" s="358"/>
      <c r="J166" s="358"/>
      <c r="K166" s="2"/>
      <c r="L166" s="253"/>
      <c r="M166" s="254"/>
      <c r="N166" s="254"/>
      <c r="O166" s="255"/>
      <c r="P166" s="2"/>
      <c r="Q166" s="2"/>
    </row>
    <row r="167" spans="1:17" x14ac:dyDescent="0.2">
      <c r="A167" s="2"/>
      <c r="B167" s="357"/>
      <c r="C167" s="357"/>
      <c r="D167" s="316"/>
      <c r="E167" s="316"/>
      <c r="F167" s="316"/>
      <c r="G167" s="316"/>
      <c r="H167" s="316"/>
      <c r="I167" s="316"/>
      <c r="J167" s="316"/>
      <c r="K167" s="2"/>
      <c r="L167" s="256"/>
      <c r="M167" s="79"/>
      <c r="N167" s="257"/>
      <c r="O167" s="252"/>
      <c r="P167" s="2"/>
      <c r="Q167" s="2"/>
    </row>
    <row r="168" spans="1:17" x14ac:dyDescent="0.2">
      <c r="A168" s="2"/>
      <c r="B168" s="357"/>
      <c r="C168" s="357"/>
      <c r="D168" s="316"/>
      <c r="E168" s="316"/>
      <c r="F168" s="316"/>
      <c r="G168" s="316"/>
      <c r="H168" s="316"/>
      <c r="I168" s="316"/>
      <c r="J168" s="316"/>
      <c r="K168" s="2"/>
      <c r="L168" s="256"/>
      <c r="M168" s="79"/>
      <c r="N168" s="257"/>
      <c r="O168" s="252"/>
      <c r="P168" s="2"/>
      <c r="Q168" s="2"/>
    </row>
    <row r="169" spans="1:17" x14ac:dyDescent="0.2">
      <c r="A169" s="2"/>
      <c r="B169" s="357"/>
      <c r="C169" s="357"/>
      <c r="D169" s="316"/>
      <c r="E169" s="316"/>
      <c r="F169" s="316"/>
      <c r="G169" s="316"/>
      <c r="H169" s="316"/>
      <c r="I169" s="316"/>
      <c r="J169" s="316"/>
      <c r="K169" s="2"/>
      <c r="L169" s="256"/>
      <c r="M169" s="79"/>
      <c r="N169" s="257"/>
      <c r="O169" s="252"/>
      <c r="P169" s="2"/>
      <c r="Q169" s="2"/>
    </row>
    <row r="170" spans="1:17" x14ac:dyDescent="0.2">
      <c r="A170" s="2"/>
      <c r="B170" s="315"/>
      <c r="C170" s="315"/>
      <c r="D170" s="316"/>
      <c r="E170" s="316"/>
      <c r="F170" s="316"/>
      <c r="G170" s="316"/>
      <c r="H170" s="316"/>
      <c r="I170" s="316"/>
      <c r="J170" s="316"/>
      <c r="K170" s="2"/>
      <c r="L170" s="256"/>
      <c r="M170" s="79"/>
      <c r="N170" s="257"/>
      <c r="O170" s="256"/>
      <c r="P170" s="2"/>
      <c r="Q170" s="2"/>
    </row>
    <row r="171" spans="1:17" x14ac:dyDescent="0.2">
      <c r="A171" s="2"/>
      <c r="B171" s="305"/>
      <c r="C171" s="305"/>
      <c r="D171" s="305"/>
      <c r="E171" s="305"/>
      <c r="F171" s="305"/>
      <c r="G171" s="305"/>
      <c r="H171" s="305"/>
      <c r="I171" s="305"/>
      <c r="J171" s="305"/>
      <c r="K171" s="2"/>
      <c r="L171" s="258"/>
      <c r="M171" s="259"/>
      <c r="N171" s="257"/>
      <c r="O171" s="260"/>
      <c r="P171" s="2"/>
      <c r="Q171" s="2"/>
    </row>
    <row r="172" spans="1:17" ht="15" x14ac:dyDescent="0.2">
      <c r="A172" s="2"/>
      <c r="B172" s="253"/>
      <c r="C172" s="253"/>
      <c r="D172" s="253"/>
      <c r="E172" s="253"/>
      <c r="F172" s="253"/>
      <c r="G172" s="253"/>
      <c r="H172" s="253"/>
      <c r="I172" s="253"/>
      <c r="J172" s="253"/>
      <c r="K172" s="2"/>
      <c r="L172" s="2"/>
      <c r="M172" s="2"/>
      <c r="N172" s="2"/>
      <c r="O172" s="2"/>
      <c r="P172" s="2"/>
      <c r="Q172" s="2"/>
    </row>
    <row r="173" spans="1:17" ht="15" x14ac:dyDescent="0.2">
      <c r="A173" s="2"/>
      <c r="B173" s="357"/>
      <c r="C173" s="357"/>
      <c r="D173" s="257"/>
      <c r="E173" s="257"/>
      <c r="F173" s="257"/>
      <c r="G173" s="257"/>
      <c r="H173" s="257"/>
      <c r="I173" s="257"/>
      <c r="J173" s="257"/>
      <c r="K173" s="2"/>
      <c r="L173" s="253"/>
      <c r="M173" s="254"/>
      <c r="N173" s="254"/>
      <c r="O173" s="255"/>
      <c r="P173" s="2"/>
      <c r="Q173" s="2"/>
    </row>
    <row r="174" spans="1:17" x14ac:dyDescent="0.2">
      <c r="A174" s="2"/>
      <c r="B174" s="357"/>
      <c r="C174" s="357"/>
      <c r="D174" s="257"/>
      <c r="E174" s="257"/>
      <c r="F174" s="257"/>
      <c r="G174" s="257"/>
      <c r="H174" s="257"/>
      <c r="I174" s="257"/>
      <c r="J174" s="257"/>
      <c r="K174" s="2"/>
      <c r="L174" s="256"/>
      <c r="M174" s="79"/>
      <c r="N174" s="257"/>
      <c r="O174" s="252"/>
      <c r="P174" s="2"/>
      <c r="Q174" s="2"/>
    </row>
    <row r="175" spans="1:17" x14ac:dyDescent="0.2">
      <c r="A175" s="2"/>
      <c r="B175" s="357"/>
      <c r="C175" s="357"/>
      <c r="D175" s="257"/>
      <c r="E175" s="257"/>
      <c r="F175" s="257"/>
      <c r="G175" s="257"/>
      <c r="H175" s="257"/>
      <c r="I175" s="257"/>
      <c r="J175" s="257"/>
      <c r="K175" s="2"/>
      <c r="L175" s="256"/>
      <c r="M175" s="79"/>
      <c r="N175" s="257"/>
      <c r="O175" s="252"/>
      <c r="P175" s="2"/>
      <c r="Q175" s="2"/>
    </row>
    <row r="176" spans="1:17" x14ac:dyDescent="0.2">
      <c r="A176" s="2"/>
      <c r="B176" s="357"/>
      <c r="C176" s="357"/>
      <c r="D176" s="257"/>
      <c r="E176" s="257"/>
      <c r="F176" s="257"/>
      <c r="G176" s="257"/>
      <c r="H176" s="257"/>
      <c r="I176" s="257"/>
      <c r="J176" s="257"/>
      <c r="K176" s="2"/>
      <c r="L176" s="256"/>
      <c r="M176" s="79"/>
      <c r="N176" s="257"/>
      <c r="O176" s="252"/>
      <c r="P176" s="2"/>
      <c r="Q176" s="2"/>
    </row>
    <row r="177" spans="1:17" x14ac:dyDescent="0.2">
      <c r="A177" s="2"/>
      <c r="B177" s="305"/>
      <c r="C177" s="305"/>
      <c r="D177" s="257"/>
      <c r="E177" s="257"/>
      <c r="F177" s="257"/>
      <c r="G177" s="257"/>
      <c r="H177" s="257"/>
      <c r="I177" s="257"/>
      <c r="J177" s="257"/>
      <c r="K177" s="2"/>
      <c r="L177" s="256"/>
      <c r="M177" s="79"/>
      <c r="N177" s="257"/>
      <c r="O177" s="256"/>
      <c r="P177" s="2"/>
      <c r="Q177" s="2"/>
    </row>
    <row r="178" spans="1:17" x14ac:dyDescent="0.2">
      <c r="A178" s="2"/>
      <c r="B178" s="2"/>
      <c r="C178" s="2"/>
      <c r="D178" s="2"/>
      <c r="E178" s="2"/>
      <c r="F178" s="2"/>
      <c r="G178" s="2"/>
      <c r="H178" s="2"/>
      <c r="I178" s="2"/>
      <c r="J178" s="2"/>
      <c r="K178" s="2"/>
      <c r="L178" s="256"/>
      <c r="M178" s="259"/>
      <c r="N178" s="257"/>
      <c r="O178" s="260"/>
      <c r="P178" s="308"/>
      <c r="Q178" s="2"/>
    </row>
    <row r="179" spans="1:17" ht="15" x14ac:dyDescent="0.2">
      <c r="A179" s="2"/>
      <c r="B179" s="358"/>
      <c r="C179" s="358"/>
      <c r="D179" s="358"/>
      <c r="E179" s="358"/>
      <c r="F179" s="358"/>
      <c r="G179" s="358"/>
      <c r="H179" s="358"/>
      <c r="I179" s="358"/>
      <c r="J179" s="358"/>
      <c r="K179" s="2"/>
      <c r="L179" s="2"/>
      <c r="M179" s="2"/>
      <c r="N179" s="2"/>
      <c r="O179" s="2"/>
      <c r="P179" s="308"/>
      <c r="Q179" s="2"/>
    </row>
    <row r="180" spans="1:17" ht="15" x14ac:dyDescent="0.2">
      <c r="A180" s="2"/>
      <c r="B180" s="357"/>
      <c r="C180" s="357"/>
      <c r="D180" s="319"/>
      <c r="E180" s="319"/>
      <c r="F180" s="319"/>
      <c r="G180" s="319"/>
      <c r="H180" s="319"/>
      <c r="I180" s="319"/>
      <c r="J180" s="319"/>
      <c r="K180" s="2"/>
      <c r="L180" s="253"/>
      <c r="M180" s="254"/>
      <c r="N180" s="254"/>
      <c r="O180" s="255"/>
      <c r="P180" s="2"/>
      <c r="Q180" s="2"/>
    </row>
    <row r="181" spans="1:17" x14ac:dyDescent="0.2">
      <c r="A181" s="2"/>
      <c r="B181" s="357"/>
      <c r="C181" s="357"/>
      <c r="D181" s="319"/>
      <c r="E181" s="319"/>
      <c r="F181" s="319"/>
      <c r="G181" s="319"/>
      <c r="H181" s="319"/>
      <c r="I181" s="319"/>
      <c r="J181" s="319"/>
      <c r="K181" s="2"/>
      <c r="L181" s="256"/>
      <c r="M181" s="79"/>
      <c r="N181" s="257"/>
      <c r="O181" s="252"/>
      <c r="P181" s="2"/>
      <c r="Q181" s="2"/>
    </row>
    <row r="182" spans="1:17" x14ac:dyDescent="0.2">
      <c r="A182" s="2"/>
      <c r="B182" s="357"/>
      <c r="C182" s="357"/>
      <c r="D182" s="319"/>
      <c r="E182" s="319"/>
      <c r="F182" s="319"/>
      <c r="G182" s="319"/>
      <c r="H182" s="319"/>
      <c r="I182" s="319"/>
      <c r="J182" s="319"/>
      <c r="K182" s="2"/>
      <c r="L182" s="256"/>
      <c r="M182" s="79"/>
      <c r="N182" s="257"/>
      <c r="O182" s="252"/>
      <c r="P182" s="2"/>
      <c r="Q182" s="2"/>
    </row>
    <row r="183" spans="1:17" x14ac:dyDescent="0.2">
      <c r="A183" s="2"/>
      <c r="B183" s="2"/>
      <c r="C183" s="2"/>
      <c r="D183" s="2"/>
      <c r="E183" s="2"/>
      <c r="F183" s="2"/>
      <c r="G183" s="2"/>
      <c r="H183" s="2"/>
      <c r="I183" s="2"/>
      <c r="J183" s="2"/>
      <c r="K183" s="2"/>
      <c r="L183" s="256"/>
      <c r="M183" s="79"/>
      <c r="N183" s="257"/>
      <c r="O183" s="252"/>
      <c r="P183" s="2"/>
      <c r="Q183" s="2"/>
    </row>
    <row r="184" spans="1:17" ht="15" x14ac:dyDescent="0.2">
      <c r="A184" s="2"/>
      <c r="B184" s="320"/>
      <c r="C184" s="320"/>
      <c r="D184" s="320"/>
      <c r="E184" s="2"/>
      <c r="F184" s="2"/>
      <c r="G184" s="2"/>
      <c r="H184" s="2"/>
      <c r="I184" s="2"/>
      <c r="J184" s="2"/>
      <c r="K184" s="2"/>
      <c r="L184" s="256"/>
      <c r="M184" s="79"/>
      <c r="N184" s="257"/>
      <c r="O184" s="256"/>
      <c r="P184" s="2"/>
      <c r="Q184" s="2"/>
    </row>
    <row r="185" spans="1:17" x14ac:dyDescent="0.2">
      <c r="A185" s="2"/>
      <c r="B185" s="2"/>
      <c r="C185" s="2"/>
      <c r="D185" s="2"/>
      <c r="E185" s="2"/>
      <c r="F185" s="309"/>
      <c r="G185" s="2"/>
      <c r="H185" s="2"/>
      <c r="I185" s="2"/>
      <c r="J185" s="2"/>
      <c r="K185" s="2"/>
      <c r="L185" s="256"/>
      <c r="M185" s="259"/>
      <c r="N185" s="257"/>
      <c r="O185" s="260"/>
      <c r="P185" s="2"/>
      <c r="Q185" s="2"/>
    </row>
    <row r="186" spans="1:17" x14ac:dyDescent="0.2">
      <c r="A186" s="2"/>
      <c r="B186" s="2"/>
      <c r="C186" s="2"/>
      <c r="D186" s="2"/>
      <c r="E186" s="2"/>
      <c r="F186" s="2"/>
      <c r="G186" s="2"/>
      <c r="H186" s="2"/>
      <c r="I186" s="2"/>
      <c r="J186" s="2"/>
      <c r="K186" s="2"/>
      <c r="L186" s="2"/>
      <c r="M186" s="2"/>
      <c r="N186" s="2"/>
      <c r="O186" s="2"/>
      <c r="P186" s="2"/>
      <c r="Q186" s="2"/>
    </row>
    <row r="187" spans="1:17" ht="15" x14ac:dyDescent="0.2">
      <c r="A187" s="2"/>
      <c r="B187" s="2"/>
      <c r="C187" s="2"/>
      <c r="D187" s="2"/>
      <c r="E187" s="2"/>
      <c r="F187" s="2"/>
      <c r="G187" s="2"/>
      <c r="H187" s="2"/>
      <c r="I187" s="2"/>
      <c r="J187" s="2"/>
      <c r="K187" s="2"/>
      <c r="L187" s="253"/>
      <c r="M187" s="254"/>
      <c r="N187" s="254"/>
      <c r="O187" s="255"/>
      <c r="P187" s="2"/>
      <c r="Q187" s="2"/>
    </row>
    <row r="188" spans="1:17" x14ac:dyDescent="0.2">
      <c r="A188" s="2"/>
      <c r="B188" s="2"/>
      <c r="C188" s="2"/>
      <c r="D188" s="2"/>
      <c r="E188" s="2"/>
      <c r="F188" s="2"/>
      <c r="G188" s="2"/>
      <c r="H188" s="2"/>
      <c r="I188" s="2"/>
      <c r="J188" s="2"/>
      <c r="K188" s="2"/>
      <c r="L188" s="256"/>
      <c r="M188" s="79"/>
      <c r="N188" s="257"/>
      <c r="O188" s="256"/>
      <c r="P188" s="2"/>
      <c r="Q188" s="2"/>
    </row>
    <row r="189" spans="1:17" x14ac:dyDescent="0.2">
      <c r="A189" s="2"/>
      <c r="B189" s="2"/>
      <c r="C189" s="2"/>
      <c r="D189" s="2"/>
      <c r="E189" s="2"/>
      <c r="F189" s="2"/>
      <c r="G189" s="2"/>
      <c r="H189" s="2"/>
      <c r="I189" s="2"/>
      <c r="J189" s="2"/>
      <c r="K189" s="2"/>
      <c r="L189" s="256"/>
      <c r="M189" s="79"/>
      <c r="N189" s="257"/>
      <c r="O189" s="256"/>
      <c r="P189" s="2"/>
      <c r="Q189" s="2"/>
    </row>
    <row r="190" spans="1:17" x14ac:dyDescent="0.2">
      <c r="A190" s="2"/>
      <c r="B190" s="2"/>
      <c r="C190" s="2"/>
      <c r="D190" s="2"/>
      <c r="E190" s="2"/>
      <c r="F190" s="2"/>
      <c r="G190" s="2"/>
      <c r="H190" s="2"/>
      <c r="I190" s="2"/>
      <c r="J190" s="2"/>
      <c r="K190" s="2"/>
      <c r="L190" s="256"/>
      <c r="M190" s="79"/>
      <c r="N190" s="257"/>
      <c r="O190" s="256"/>
      <c r="P190" s="2"/>
      <c r="Q190" s="2"/>
    </row>
    <row r="191" spans="1:17" x14ac:dyDescent="0.2">
      <c r="A191" s="2"/>
      <c r="B191" s="2"/>
      <c r="C191" s="2"/>
      <c r="D191" s="2"/>
      <c r="E191" s="2"/>
      <c r="F191" s="2"/>
      <c r="G191" s="2"/>
      <c r="H191" s="2"/>
      <c r="I191" s="2"/>
      <c r="J191" s="2"/>
      <c r="K191" s="2"/>
      <c r="L191" s="256"/>
      <c r="M191" s="79"/>
      <c r="N191" s="257"/>
      <c r="O191" s="256"/>
      <c r="P191" s="2"/>
      <c r="Q191" s="2"/>
    </row>
    <row r="192" spans="1:17" x14ac:dyDescent="0.2">
      <c r="A192" s="2"/>
      <c r="B192" s="2"/>
      <c r="C192" s="2"/>
      <c r="D192" s="2"/>
      <c r="E192" s="2"/>
      <c r="F192" s="2"/>
      <c r="G192" s="2"/>
      <c r="H192" s="2"/>
      <c r="I192" s="2"/>
      <c r="J192" s="2"/>
      <c r="K192" s="2"/>
      <c r="L192" s="256"/>
      <c r="M192" s="259"/>
      <c r="N192" s="257"/>
      <c r="O192" s="260"/>
      <c r="P192" s="2"/>
      <c r="Q192" s="2"/>
    </row>
    <row r="193" spans="1:17" x14ac:dyDescent="0.2">
      <c r="A193" s="2"/>
      <c r="B193" s="2"/>
      <c r="C193" s="2"/>
      <c r="D193" s="2"/>
      <c r="E193" s="2"/>
      <c r="F193" s="2"/>
      <c r="G193" s="2"/>
      <c r="H193" s="2"/>
      <c r="I193" s="2"/>
      <c r="J193" s="2"/>
      <c r="K193" s="2"/>
      <c r="L193" s="2"/>
      <c r="M193" s="2"/>
      <c r="N193" s="2"/>
      <c r="O193" s="2"/>
      <c r="P193" s="2"/>
      <c r="Q193" s="2"/>
    </row>
    <row r="194" spans="1:17" ht="15" x14ac:dyDescent="0.2">
      <c r="A194" s="2"/>
      <c r="B194" s="2"/>
      <c r="C194" s="2"/>
      <c r="D194" s="2"/>
      <c r="E194" s="2"/>
      <c r="F194" s="2"/>
      <c r="G194" s="2"/>
      <c r="H194" s="2"/>
      <c r="I194" s="2"/>
      <c r="J194" s="2"/>
      <c r="K194" s="2"/>
      <c r="L194" s="253"/>
      <c r="M194" s="254"/>
      <c r="N194" s="254"/>
      <c r="O194" s="255"/>
      <c r="P194" s="2"/>
      <c r="Q194" s="2"/>
    </row>
    <row r="195" spans="1:17" x14ac:dyDescent="0.2">
      <c r="A195" s="2"/>
      <c r="B195" s="2"/>
      <c r="C195" s="2"/>
      <c r="D195" s="2"/>
      <c r="E195" s="2"/>
      <c r="F195" s="2"/>
      <c r="G195" s="2"/>
      <c r="H195" s="2"/>
      <c r="I195" s="2"/>
      <c r="J195" s="2"/>
      <c r="K195" s="2"/>
      <c r="L195" s="256"/>
      <c r="M195" s="79"/>
      <c r="N195" s="257"/>
      <c r="O195" s="256"/>
      <c r="P195" s="2"/>
      <c r="Q195" s="2"/>
    </row>
    <row r="196" spans="1:17" x14ac:dyDescent="0.2">
      <c r="A196" s="2"/>
      <c r="B196" s="2"/>
      <c r="C196" s="2"/>
      <c r="D196" s="2"/>
      <c r="E196" s="2"/>
      <c r="F196" s="2"/>
      <c r="G196" s="2"/>
      <c r="H196" s="2"/>
      <c r="I196" s="2"/>
      <c r="J196" s="2"/>
      <c r="K196" s="2"/>
      <c r="L196" s="256"/>
      <c r="M196" s="79"/>
      <c r="N196" s="257"/>
      <c r="O196" s="256"/>
      <c r="P196" s="2"/>
      <c r="Q196" s="2"/>
    </row>
    <row r="197" spans="1:17" x14ac:dyDescent="0.2">
      <c r="A197" s="2"/>
      <c r="B197" s="2"/>
      <c r="C197" s="2"/>
      <c r="D197" s="2"/>
      <c r="E197" s="2"/>
      <c r="F197" s="2"/>
      <c r="G197" s="2"/>
      <c r="H197" s="2"/>
      <c r="I197" s="2"/>
      <c r="J197" s="2"/>
      <c r="K197" s="2"/>
      <c r="L197" s="256"/>
      <c r="M197" s="79"/>
      <c r="N197" s="257"/>
      <c r="O197" s="256"/>
      <c r="P197" s="2"/>
      <c r="Q197" s="2"/>
    </row>
    <row r="198" spans="1:17" x14ac:dyDescent="0.2">
      <c r="A198" s="2"/>
      <c r="B198" s="2"/>
      <c r="C198" s="2"/>
      <c r="D198" s="2"/>
      <c r="E198" s="2"/>
      <c r="F198" s="2"/>
      <c r="G198" s="2"/>
      <c r="H198" s="2"/>
      <c r="I198" s="2"/>
      <c r="J198" s="2"/>
      <c r="K198" s="2"/>
      <c r="L198" s="256"/>
      <c r="M198" s="79"/>
      <c r="N198" s="257"/>
      <c r="O198" s="256"/>
      <c r="P198" s="2"/>
      <c r="Q198" s="2"/>
    </row>
    <row r="199" spans="1:17" x14ac:dyDescent="0.2">
      <c r="A199" s="2"/>
      <c r="B199" s="2"/>
      <c r="C199" s="2"/>
      <c r="D199" s="2"/>
      <c r="E199" s="2"/>
      <c r="F199" s="2"/>
      <c r="G199" s="2"/>
      <c r="H199" s="2"/>
      <c r="I199" s="2"/>
      <c r="J199" s="2"/>
      <c r="K199" s="2"/>
      <c r="L199" s="256"/>
      <c r="M199" s="259"/>
      <c r="N199" s="257"/>
      <c r="O199" s="260"/>
      <c r="P199" s="2"/>
      <c r="Q199" s="2"/>
    </row>
    <row r="200" spans="1:17" x14ac:dyDescent="0.2">
      <c r="A200" s="2"/>
      <c r="B200" s="2"/>
      <c r="C200" s="2"/>
      <c r="D200" s="2"/>
      <c r="E200" s="2"/>
      <c r="F200" s="2"/>
      <c r="G200" s="2"/>
      <c r="H200" s="2"/>
      <c r="I200" s="2"/>
      <c r="J200" s="2"/>
      <c r="K200" s="2"/>
      <c r="L200" s="2"/>
      <c r="M200" s="2"/>
      <c r="N200" s="2"/>
      <c r="O200" s="2"/>
      <c r="P200" s="2"/>
      <c r="Q200" s="2"/>
    </row>
    <row r="201" spans="1:17" ht="20.25" x14ac:dyDescent="0.3">
      <c r="A201" s="310"/>
      <c r="B201" s="310"/>
      <c r="C201" s="310"/>
      <c r="D201" s="310"/>
      <c r="E201" s="310"/>
      <c r="F201" s="359"/>
      <c r="G201" s="359"/>
      <c r="H201" s="359"/>
      <c r="I201" s="359"/>
      <c r="J201" s="359"/>
      <c r="K201" s="310"/>
      <c r="L201" s="310"/>
      <c r="M201" s="310"/>
      <c r="N201" s="310"/>
      <c r="O201" s="310"/>
      <c r="P201" s="310"/>
      <c r="Q201" s="2"/>
    </row>
    <row r="202" spans="1:17" ht="20.25" x14ac:dyDescent="0.3">
      <c r="A202" s="310"/>
      <c r="B202" s="310"/>
      <c r="C202" s="310"/>
      <c r="D202" s="310"/>
      <c r="E202" s="310"/>
      <c r="F202" s="310"/>
      <c r="G202" s="310"/>
      <c r="H202" s="310"/>
      <c r="I202" s="310"/>
      <c r="J202" s="310"/>
      <c r="K202" s="310"/>
      <c r="L202" s="310"/>
      <c r="M202" s="310"/>
      <c r="N202" s="310"/>
      <c r="O202" s="310"/>
      <c r="P202" s="310"/>
      <c r="Q202" s="2"/>
    </row>
    <row r="203" spans="1:17" ht="20.25" x14ac:dyDescent="0.3">
      <c r="A203" s="310"/>
      <c r="B203" s="263"/>
      <c r="C203" s="263"/>
      <c r="D203" s="310"/>
      <c r="E203" s="310"/>
      <c r="F203" s="310"/>
      <c r="G203" s="310"/>
      <c r="H203" s="263"/>
      <c r="I203" s="310"/>
      <c r="J203" s="310"/>
      <c r="K203" s="310"/>
      <c r="L203" s="310"/>
      <c r="M203" s="297"/>
      <c r="N203" s="2"/>
      <c r="O203" s="2"/>
      <c r="P203" s="2"/>
      <c r="Q203" s="2"/>
    </row>
    <row r="204" spans="1:17" ht="20.25" x14ac:dyDescent="0.3">
      <c r="A204" s="310"/>
      <c r="B204" s="310"/>
      <c r="C204" s="310"/>
      <c r="D204" s="310"/>
      <c r="E204" s="310"/>
      <c r="F204" s="310"/>
      <c r="G204" s="310"/>
      <c r="H204" s="310"/>
      <c r="I204" s="310"/>
      <c r="J204" s="310"/>
      <c r="K204" s="298"/>
      <c r="L204" s="2"/>
      <c r="M204" s="2"/>
      <c r="N204" s="2"/>
      <c r="O204" s="2"/>
      <c r="P204" s="2"/>
      <c r="Q204" s="2"/>
    </row>
    <row r="205" spans="1:17" ht="20.25" x14ac:dyDescent="0.2">
      <c r="A205" s="311"/>
      <c r="B205" s="299"/>
      <c r="C205" s="299"/>
      <c r="D205" s="300"/>
      <c r="E205" s="300"/>
      <c r="F205" s="300"/>
      <c r="G205" s="300"/>
      <c r="H205" s="300"/>
      <c r="I205" s="300"/>
      <c r="J205" s="300"/>
      <c r="K205" s="298"/>
      <c r="L205" s="2"/>
      <c r="M205" s="301"/>
      <c r="N205" s="2"/>
      <c r="O205" s="2"/>
      <c r="P205" s="2"/>
      <c r="Q205" s="2"/>
    </row>
    <row r="206" spans="1:17" ht="15" x14ac:dyDescent="0.25">
      <c r="A206" s="263"/>
      <c r="B206" s="299"/>
      <c r="C206" s="299"/>
      <c r="D206" s="302"/>
      <c r="E206" s="302"/>
      <c r="F206" s="302"/>
      <c r="G206" s="302"/>
      <c r="H206" s="302"/>
      <c r="I206" s="302"/>
      <c r="J206" s="302"/>
      <c r="K206" s="298"/>
      <c r="L206" s="303"/>
      <c r="M206" s="303"/>
      <c r="N206" s="284"/>
      <c r="O206" s="2"/>
      <c r="P206" s="2"/>
      <c r="Q206" s="2"/>
    </row>
    <row r="207" spans="1:17" ht="16.5" x14ac:dyDescent="0.2">
      <c r="A207" s="303"/>
      <c r="B207" s="304"/>
      <c r="C207" s="299"/>
      <c r="D207" s="312"/>
      <c r="E207" s="312"/>
      <c r="F207" s="312"/>
      <c r="G207" s="312"/>
      <c r="H207" s="312"/>
      <c r="I207" s="312"/>
      <c r="J207" s="312"/>
      <c r="K207" s="298"/>
      <c r="L207" s="360"/>
      <c r="M207" s="360"/>
      <c r="N207" s="2"/>
      <c r="O207" s="313"/>
      <c r="P207" s="2"/>
      <c r="Q207" s="2"/>
    </row>
    <row r="208" spans="1:17" x14ac:dyDescent="0.2">
      <c r="A208" s="2"/>
      <c r="B208" s="305"/>
      <c r="C208" s="305"/>
      <c r="D208" s="305"/>
      <c r="E208" s="305"/>
      <c r="F208" s="305"/>
      <c r="G208" s="305"/>
      <c r="H208" s="305"/>
      <c r="I208" s="305"/>
      <c r="J208" s="305"/>
      <c r="K208" s="298"/>
      <c r="L208" s="303"/>
      <c r="M208" s="306"/>
      <c r="N208" s="284"/>
      <c r="O208" s="284"/>
      <c r="P208" s="2"/>
      <c r="Q208" s="2"/>
    </row>
    <row r="209" spans="1:17" ht="15" x14ac:dyDescent="0.2">
      <c r="A209" s="2"/>
      <c r="B209" s="253"/>
      <c r="C209" s="253"/>
      <c r="D209" s="253"/>
      <c r="E209" s="253"/>
      <c r="F209" s="253"/>
      <c r="G209" s="253"/>
      <c r="H209" s="253"/>
      <c r="I209" s="253"/>
      <c r="J209" s="253"/>
      <c r="K209" s="298"/>
      <c r="L209" s="314"/>
      <c r="M209" s="254"/>
      <c r="N209" s="254"/>
      <c r="O209" s="255"/>
      <c r="P209" s="2"/>
      <c r="Q209" s="2"/>
    </row>
    <row r="210" spans="1:17" x14ac:dyDescent="0.2">
      <c r="A210" s="2"/>
      <c r="B210" s="315"/>
      <c r="C210" s="315"/>
      <c r="D210" s="316"/>
      <c r="E210" s="316"/>
      <c r="F210" s="316"/>
      <c r="G210" s="316"/>
      <c r="H210" s="316"/>
      <c r="I210" s="316"/>
      <c r="J210" s="316"/>
      <c r="K210" s="298"/>
      <c r="L210" s="256"/>
      <c r="M210" s="79"/>
      <c r="N210" s="257"/>
      <c r="O210" s="252"/>
      <c r="P210" s="2"/>
      <c r="Q210" s="2"/>
    </row>
    <row r="211" spans="1:17" x14ac:dyDescent="0.2">
      <c r="A211" s="2"/>
      <c r="B211" s="315"/>
      <c r="C211" s="315"/>
      <c r="D211" s="316"/>
      <c r="E211" s="316"/>
      <c r="F211" s="316"/>
      <c r="G211" s="316"/>
      <c r="H211" s="316"/>
      <c r="I211" s="316"/>
      <c r="J211" s="316"/>
      <c r="K211" s="298"/>
      <c r="L211" s="256"/>
      <c r="M211" s="79"/>
      <c r="N211" s="257"/>
      <c r="O211" s="252"/>
      <c r="P211" s="2"/>
      <c r="Q211" s="2"/>
    </row>
    <row r="212" spans="1:17" x14ac:dyDescent="0.2">
      <c r="A212" s="2"/>
      <c r="B212" s="315"/>
      <c r="C212" s="315"/>
      <c r="D212" s="316"/>
      <c r="E212" s="316"/>
      <c r="F212" s="316"/>
      <c r="G212" s="316"/>
      <c r="H212" s="316"/>
      <c r="I212" s="316"/>
      <c r="J212" s="316"/>
      <c r="K212" s="298"/>
      <c r="L212" s="256"/>
      <c r="M212" s="79"/>
      <c r="N212" s="257"/>
      <c r="O212" s="252"/>
      <c r="P212" s="2"/>
      <c r="Q212" s="2"/>
    </row>
    <row r="213" spans="1:17" x14ac:dyDescent="0.2">
      <c r="A213" s="2"/>
      <c r="B213" s="315"/>
      <c r="C213" s="315"/>
      <c r="D213" s="316"/>
      <c r="E213" s="316"/>
      <c r="F213" s="316"/>
      <c r="G213" s="316"/>
      <c r="H213" s="316"/>
      <c r="I213" s="316"/>
      <c r="J213" s="316"/>
      <c r="K213" s="298"/>
      <c r="L213" s="256"/>
      <c r="M213" s="79"/>
      <c r="N213" s="257"/>
      <c r="O213" s="252"/>
      <c r="P213" s="2"/>
      <c r="Q213" s="2"/>
    </row>
    <row r="214" spans="1:17" x14ac:dyDescent="0.2">
      <c r="A214" s="2"/>
      <c r="B214" s="315"/>
      <c r="C214" s="315"/>
      <c r="D214" s="316"/>
      <c r="E214" s="316"/>
      <c r="F214" s="316"/>
      <c r="G214" s="316"/>
      <c r="H214" s="316"/>
      <c r="I214" s="316"/>
      <c r="J214" s="316"/>
      <c r="K214" s="298"/>
      <c r="L214" s="256"/>
      <c r="M214" s="79"/>
      <c r="N214" s="257"/>
      <c r="O214" s="252"/>
      <c r="P214" s="307"/>
      <c r="Q214" s="2"/>
    </row>
    <row r="215" spans="1:17" x14ac:dyDescent="0.2">
      <c r="A215" s="2"/>
      <c r="B215" s="315"/>
      <c r="C215" s="315"/>
      <c r="D215" s="316"/>
      <c r="E215" s="316"/>
      <c r="F215" s="316"/>
      <c r="G215" s="316"/>
      <c r="H215" s="316"/>
      <c r="I215" s="316"/>
      <c r="J215" s="316"/>
      <c r="K215" s="298"/>
      <c r="L215" s="256"/>
      <c r="M215" s="79"/>
      <c r="N215" s="257"/>
      <c r="O215" s="252"/>
      <c r="P215" s="2"/>
      <c r="Q215" s="2"/>
    </row>
    <row r="216" spans="1:17" ht="15.75" customHeight="1" x14ac:dyDescent="0.2">
      <c r="A216" s="2"/>
      <c r="B216" s="357"/>
      <c r="C216" s="357"/>
      <c r="D216" s="316"/>
      <c r="E216" s="316"/>
      <c r="F216" s="316"/>
      <c r="G216" s="316"/>
      <c r="H216" s="316"/>
      <c r="I216" s="316"/>
      <c r="J216" s="316"/>
      <c r="K216" s="298"/>
      <c r="L216" s="258"/>
      <c r="M216" s="259"/>
      <c r="N216" s="257"/>
      <c r="O216" s="260"/>
      <c r="P216" s="2"/>
      <c r="Q216" s="2"/>
    </row>
    <row r="217" spans="1:17" x14ac:dyDescent="0.2">
      <c r="A217" s="2"/>
      <c r="B217" s="357"/>
      <c r="C217" s="357"/>
      <c r="D217" s="316"/>
      <c r="E217" s="316"/>
      <c r="F217" s="316"/>
      <c r="G217" s="316"/>
      <c r="H217" s="316"/>
      <c r="I217" s="316"/>
      <c r="J217" s="316"/>
      <c r="K217" s="298"/>
      <c r="L217" s="2"/>
      <c r="M217" s="2"/>
      <c r="N217" s="2"/>
      <c r="O217" s="2"/>
      <c r="P217" s="2"/>
      <c r="Q217" s="2"/>
    </row>
    <row r="218" spans="1:17" x14ac:dyDescent="0.2">
      <c r="A218" s="2"/>
      <c r="B218" s="361"/>
      <c r="C218" s="361"/>
      <c r="D218" s="317"/>
      <c r="E218" s="317"/>
      <c r="F218" s="317"/>
      <c r="G218" s="317"/>
      <c r="H218" s="317"/>
      <c r="I218" s="317"/>
      <c r="J218" s="317"/>
      <c r="K218" s="298"/>
      <c r="L218" s="318"/>
      <c r="M218" s="254"/>
      <c r="N218" s="254"/>
      <c r="O218" s="255"/>
      <c r="P218" s="2"/>
      <c r="Q218" s="2"/>
    </row>
    <row r="219" spans="1:17" x14ac:dyDescent="0.2">
      <c r="A219" s="2"/>
      <c r="B219" s="357"/>
      <c r="C219" s="357"/>
      <c r="D219" s="257"/>
      <c r="E219" s="257"/>
      <c r="F219" s="257"/>
      <c r="G219" s="257"/>
      <c r="H219" s="257"/>
      <c r="I219" s="257"/>
      <c r="J219" s="257"/>
      <c r="K219" s="298"/>
      <c r="L219" s="256"/>
      <c r="M219" s="79"/>
      <c r="N219" s="257"/>
      <c r="O219" s="252"/>
      <c r="P219" s="2"/>
      <c r="Q219" s="2"/>
    </row>
    <row r="220" spans="1:17" x14ac:dyDescent="0.2">
      <c r="A220" s="2"/>
      <c r="B220" s="305"/>
      <c r="C220" s="305"/>
      <c r="D220" s="305"/>
      <c r="E220" s="305"/>
      <c r="F220" s="305"/>
      <c r="G220" s="305"/>
      <c r="H220" s="305"/>
      <c r="I220" s="305"/>
      <c r="J220" s="305"/>
      <c r="K220" s="298"/>
      <c r="L220" s="256"/>
      <c r="M220" s="79"/>
      <c r="N220" s="257"/>
      <c r="O220" s="252"/>
      <c r="P220" s="2"/>
      <c r="Q220" s="2"/>
    </row>
    <row r="221" spans="1:17" ht="15" x14ac:dyDescent="0.2">
      <c r="A221" s="2"/>
      <c r="B221" s="358"/>
      <c r="C221" s="358"/>
      <c r="D221" s="358"/>
      <c r="E221" s="358"/>
      <c r="F221" s="358"/>
      <c r="G221" s="358"/>
      <c r="H221" s="358"/>
      <c r="I221" s="358"/>
      <c r="J221" s="358"/>
      <c r="K221" s="298"/>
      <c r="L221" s="256"/>
      <c r="M221" s="79"/>
      <c r="N221" s="257"/>
      <c r="O221" s="252"/>
      <c r="P221" s="2"/>
      <c r="Q221" s="2"/>
    </row>
    <row r="222" spans="1:17" x14ac:dyDescent="0.2">
      <c r="A222" s="2"/>
      <c r="B222" s="357"/>
      <c r="C222" s="357"/>
      <c r="D222" s="257"/>
      <c r="E222" s="257"/>
      <c r="F222" s="257"/>
      <c r="G222" s="257"/>
      <c r="H222" s="257"/>
      <c r="I222" s="257"/>
      <c r="J222" s="257"/>
      <c r="K222" s="298"/>
      <c r="L222" s="256"/>
      <c r="M222" s="79"/>
      <c r="N222" s="257"/>
      <c r="O222" s="252"/>
      <c r="P222" s="2"/>
      <c r="Q222" s="2"/>
    </row>
    <row r="223" spans="1:17" x14ac:dyDescent="0.2">
      <c r="A223" s="2"/>
      <c r="B223" s="357"/>
      <c r="C223" s="357"/>
      <c r="D223" s="257"/>
      <c r="E223" s="257"/>
      <c r="F223" s="257"/>
      <c r="G223" s="257"/>
      <c r="H223" s="257"/>
      <c r="I223" s="257"/>
      <c r="J223" s="257"/>
      <c r="K223" s="298"/>
      <c r="L223" s="258"/>
      <c r="M223" s="259"/>
      <c r="N223" s="257"/>
      <c r="O223" s="260"/>
      <c r="P223" s="2"/>
      <c r="Q223" s="2"/>
    </row>
    <row r="224" spans="1:17" x14ac:dyDescent="0.2">
      <c r="A224" s="2"/>
      <c r="B224" s="357"/>
      <c r="C224" s="357"/>
      <c r="D224" s="257"/>
      <c r="E224" s="257"/>
      <c r="F224" s="257"/>
      <c r="G224" s="257"/>
      <c r="H224" s="257"/>
      <c r="I224" s="257"/>
      <c r="J224" s="257"/>
      <c r="K224" s="298"/>
      <c r="L224" s="305"/>
      <c r="M224" s="305"/>
      <c r="N224" s="305"/>
      <c r="O224" s="305"/>
      <c r="P224" s="2"/>
      <c r="Q224" s="2"/>
    </row>
    <row r="225" spans="1:17" ht="15" x14ac:dyDescent="0.2">
      <c r="A225" s="2"/>
      <c r="B225" s="357"/>
      <c r="C225" s="357"/>
      <c r="D225" s="257"/>
      <c r="E225" s="257"/>
      <c r="F225" s="257"/>
      <c r="G225" s="257"/>
      <c r="H225" s="257"/>
      <c r="I225" s="257"/>
      <c r="J225" s="257"/>
      <c r="K225" s="298"/>
      <c r="L225" s="253"/>
      <c r="M225" s="254"/>
      <c r="N225" s="254"/>
      <c r="O225" s="255"/>
      <c r="P225" s="2"/>
      <c r="Q225" s="2"/>
    </row>
    <row r="226" spans="1:17" x14ac:dyDescent="0.2">
      <c r="A226" s="2"/>
      <c r="B226" s="357"/>
      <c r="C226" s="357"/>
      <c r="D226" s="257"/>
      <c r="E226" s="257"/>
      <c r="F226" s="257"/>
      <c r="G226" s="257"/>
      <c r="H226" s="257"/>
      <c r="I226" s="257"/>
      <c r="J226" s="257"/>
      <c r="K226" s="2"/>
      <c r="L226" s="256"/>
      <c r="M226" s="79"/>
      <c r="N226" s="257"/>
      <c r="O226" s="252"/>
      <c r="P226" s="2"/>
      <c r="Q226" s="2"/>
    </row>
    <row r="227" spans="1:17" x14ac:dyDescent="0.2">
      <c r="A227" s="2"/>
      <c r="B227" s="315"/>
      <c r="C227" s="315"/>
      <c r="D227" s="257"/>
      <c r="E227" s="257"/>
      <c r="F227" s="257"/>
      <c r="G227" s="257"/>
      <c r="H227" s="257"/>
      <c r="I227" s="257"/>
      <c r="J227" s="257"/>
      <c r="K227" s="2"/>
      <c r="L227" s="261"/>
      <c r="M227" s="79"/>
      <c r="N227" s="257"/>
      <c r="O227" s="252"/>
      <c r="P227" s="2"/>
      <c r="Q227" s="2"/>
    </row>
    <row r="228" spans="1:17" x14ac:dyDescent="0.2">
      <c r="A228" s="2"/>
      <c r="B228" s="357"/>
      <c r="C228" s="357"/>
      <c r="D228" s="257"/>
      <c r="E228" s="257"/>
      <c r="F228" s="257"/>
      <c r="G228" s="257"/>
      <c r="H228" s="257"/>
      <c r="I228" s="257"/>
      <c r="J228" s="257"/>
      <c r="K228" s="2"/>
      <c r="L228" s="261"/>
      <c r="M228" s="79"/>
      <c r="N228" s="257"/>
      <c r="O228" s="252"/>
      <c r="P228" s="2"/>
      <c r="Q228" s="2"/>
    </row>
    <row r="229" spans="1:17" x14ac:dyDescent="0.2">
      <c r="A229" s="2"/>
      <c r="B229" s="357"/>
      <c r="C229" s="357"/>
      <c r="D229" s="257"/>
      <c r="E229" s="257"/>
      <c r="F229" s="257"/>
      <c r="G229" s="257"/>
      <c r="H229" s="257"/>
      <c r="I229" s="257"/>
      <c r="J229" s="257"/>
      <c r="K229" s="2"/>
      <c r="L229" s="262"/>
      <c r="M229" s="259"/>
      <c r="N229" s="257"/>
      <c r="O229" s="258"/>
      <c r="P229" s="2"/>
      <c r="Q229" s="2"/>
    </row>
    <row r="230" spans="1:17" x14ac:dyDescent="0.2">
      <c r="A230" s="2"/>
      <c r="B230" s="305"/>
      <c r="C230" s="305"/>
      <c r="D230" s="257"/>
      <c r="E230" s="257"/>
      <c r="F230" s="257"/>
      <c r="G230" s="257"/>
      <c r="H230" s="257"/>
      <c r="I230" s="257"/>
      <c r="J230" s="257"/>
      <c r="K230" s="2"/>
      <c r="L230" s="2"/>
      <c r="M230" s="2"/>
      <c r="N230" s="2"/>
      <c r="O230" s="2"/>
      <c r="P230" s="2"/>
      <c r="Q230" s="2"/>
    </row>
    <row r="231" spans="1:17" x14ac:dyDescent="0.2">
      <c r="A231" s="2"/>
      <c r="B231" s="305"/>
      <c r="C231" s="305"/>
      <c r="D231" s="305"/>
      <c r="E231" s="305"/>
      <c r="F231" s="305"/>
      <c r="G231" s="305"/>
      <c r="H231" s="305"/>
      <c r="I231" s="305"/>
      <c r="J231" s="305"/>
      <c r="K231" s="2"/>
      <c r="L231" s="262"/>
      <c r="M231" s="259"/>
      <c r="N231" s="2"/>
      <c r="O231" s="2"/>
      <c r="P231" s="2"/>
      <c r="Q231" s="2"/>
    </row>
    <row r="232" spans="1:17" x14ac:dyDescent="0.2">
      <c r="A232" s="2"/>
      <c r="B232" s="305"/>
      <c r="C232" s="305"/>
      <c r="D232" s="305"/>
      <c r="E232" s="305"/>
      <c r="F232" s="305"/>
      <c r="G232" s="305"/>
      <c r="H232" s="305"/>
      <c r="I232" s="305"/>
      <c r="J232" s="305"/>
      <c r="K232" s="2"/>
      <c r="L232" s="2"/>
      <c r="M232" s="2"/>
      <c r="N232" s="2"/>
      <c r="O232" s="2"/>
      <c r="P232" s="2"/>
      <c r="Q232" s="2"/>
    </row>
    <row r="233" spans="1:17" ht="15" x14ac:dyDescent="0.2">
      <c r="A233" s="2"/>
      <c r="B233" s="358"/>
      <c r="C233" s="358"/>
      <c r="D233" s="358"/>
      <c r="E233" s="358"/>
      <c r="F233" s="358"/>
      <c r="G233" s="358"/>
      <c r="H233" s="358"/>
      <c r="I233" s="358"/>
      <c r="J233" s="358"/>
      <c r="K233" s="2"/>
      <c r="L233" s="253"/>
      <c r="M233" s="254"/>
      <c r="N233" s="254"/>
      <c r="O233" s="255"/>
      <c r="P233" s="2"/>
      <c r="Q233" s="2"/>
    </row>
    <row r="234" spans="1:17" x14ac:dyDescent="0.2">
      <c r="A234" s="2"/>
      <c r="B234" s="357"/>
      <c r="C234" s="357"/>
      <c r="D234" s="316"/>
      <c r="E234" s="316"/>
      <c r="F234" s="316"/>
      <c r="G234" s="316"/>
      <c r="H234" s="316"/>
      <c r="I234" s="316"/>
      <c r="J234" s="316"/>
      <c r="K234" s="2"/>
      <c r="L234" s="256"/>
      <c r="M234" s="79"/>
      <c r="N234" s="257"/>
      <c r="O234" s="252"/>
      <c r="P234" s="2"/>
      <c r="Q234" s="2"/>
    </row>
    <row r="235" spans="1:17" x14ac:dyDescent="0.2">
      <c r="A235" s="2"/>
      <c r="B235" s="357"/>
      <c r="C235" s="357"/>
      <c r="D235" s="316"/>
      <c r="E235" s="316"/>
      <c r="F235" s="316"/>
      <c r="G235" s="316"/>
      <c r="H235" s="316"/>
      <c r="I235" s="316"/>
      <c r="J235" s="316"/>
      <c r="K235" s="2"/>
      <c r="L235" s="256"/>
      <c r="M235" s="79"/>
      <c r="N235" s="257"/>
      <c r="O235" s="252"/>
      <c r="P235" s="2"/>
      <c r="Q235" s="2"/>
    </row>
    <row r="236" spans="1:17" x14ac:dyDescent="0.2">
      <c r="A236" s="2"/>
      <c r="B236" s="357"/>
      <c r="C236" s="357"/>
      <c r="D236" s="316"/>
      <c r="E236" s="316"/>
      <c r="F236" s="316"/>
      <c r="G236" s="316"/>
      <c r="H236" s="316"/>
      <c r="I236" s="316"/>
      <c r="J236" s="316"/>
      <c r="K236" s="2"/>
      <c r="L236" s="256"/>
      <c r="M236" s="79"/>
      <c r="N236" s="257"/>
      <c r="O236" s="252"/>
      <c r="P236" s="2"/>
      <c r="Q236" s="2"/>
    </row>
    <row r="237" spans="1:17" x14ac:dyDescent="0.2">
      <c r="A237" s="2"/>
      <c r="B237" s="315"/>
      <c r="C237" s="315"/>
      <c r="D237" s="316"/>
      <c r="E237" s="316"/>
      <c r="F237" s="316"/>
      <c r="G237" s="316"/>
      <c r="H237" s="316"/>
      <c r="I237" s="316"/>
      <c r="J237" s="316"/>
      <c r="K237" s="2"/>
      <c r="L237" s="256"/>
      <c r="M237" s="79"/>
      <c r="N237" s="257"/>
      <c r="O237" s="256"/>
      <c r="P237" s="2"/>
      <c r="Q237" s="2"/>
    </row>
    <row r="238" spans="1:17" x14ac:dyDescent="0.2">
      <c r="A238" s="2"/>
      <c r="B238" s="305"/>
      <c r="C238" s="305"/>
      <c r="D238" s="305"/>
      <c r="E238" s="305"/>
      <c r="F238" s="305"/>
      <c r="G238" s="305"/>
      <c r="H238" s="305"/>
      <c r="I238" s="305"/>
      <c r="J238" s="305"/>
      <c r="K238" s="2"/>
      <c r="L238" s="258"/>
      <c r="M238" s="259"/>
      <c r="N238" s="257"/>
      <c r="O238" s="260"/>
      <c r="P238" s="2"/>
      <c r="Q238" s="2"/>
    </row>
    <row r="239" spans="1:17" ht="15" x14ac:dyDescent="0.2">
      <c r="A239" s="2"/>
      <c r="B239" s="253"/>
      <c r="C239" s="253"/>
      <c r="D239" s="253"/>
      <c r="E239" s="253"/>
      <c r="F239" s="253"/>
      <c r="G239" s="253"/>
      <c r="H239" s="253"/>
      <c r="I239" s="253"/>
      <c r="J239" s="253"/>
      <c r="K239" s="2"/>
      <c r="L239" s="2"/>
      <c r="M239" s="2"/>
      <c r="N239" s="2"/>
      <c r="O239" s="2"/>
      <c r="P239" s="2"/>
      <c r="Q239" s="2"/>
    </row>
    <row r="240" spans="1:17" ht="15" x14ac:dyDescent="0.2">
      <c r="A240" s="2"/>
      <c r="B240" s="357"/>
      <c r="C240" s="357"/>
      <c r="D240" s="257"/>
      <c r="E240" s="257"/>
      <c r="F240" s="257"/>
      <c r="G240" s="257"/>
      <c r="H240" s="257"/>
      <c r="I240" s="257"/>
      <c r="J240" s="257"/>
      <c r="K240" s="2"/>
      <c r="L240" s="253"/>
      <c r="M240" s="254"/>
      <c r="N240" s="254"/>
      <c r="O240" s="255"/>
      <c r="P240" s="2"/>
      <c r="Q240" s="2"/>
    </row>
    <row r="241" spans="1:17" x14ac:dyDescent="0.2">
      <c r="A241" s="2"/>
      <c r="B241" s="357"/>
      <c r="C241" s="357"/>
      <c r="D241" s="257"/>
      <c r="E241" s="257"/>
      <c r="F241" s="257"/>
      <c r="G241" s="257"/>
      <c r="H241" s="257"/>
      <c r="I241" s="257"/>
      <c r="J241" s="257"/>
      <c r="K241" s="2"/>
      <c r="L241" s="256"/>
      <c r="M241" s="79"/>
      <c r="N241" s="257"/>
      <c r="O241" s="252"/>
      <c r="P241" s="2"/>
      <c r="Q241" s="2"/>
    </row>
    <row r="242" spans="1:17" x14ac:dyDescent="0.2">
      <c r="A242" s="2"/>
      <c r="B242" s="357"/>
      <c r="C242" s="357"/>
      <c r="D242" s="257"/>
      <c r="E242" s="257"/>
      <c r="F242" s="257"/>
      <c r="G242" s="257"/>
      <c r="H242" s="257"/>
      <c r="I242" s="257"/>
      <c r="J242" s="257"/>
      <c r="K242" s="2"/>
      <c r="L242" s="256"/>
      <c r="M242" s="79"/>
      <c r="N242" s="257"/>
      <c r="O242" s="252"/>
      <c r="P242" s="2"/>
      <c r="Q242" s="2"/>
    </row>
    <row r="243" spans="1:17" x14ac:dyDescent="0.2">
      <c r="A243" s="2"/>
      <c r="B243" s="357"/>
      <c r="C243" s="357"/>
      <c r="D243" s="257"/>
      <c r="E243" s="257"/>
      <c r="F243" s="257"/>
      <c r="G243" s="257"/>
      <c r="H243" s="257"/>
      <c r="I243" s="257"/>
      <c r="J243" s="257"/>
      <c r="K243" s="2"/>
      <c r="L243" s="256"/>
      <c r="M243" s="79"/>
      <c r="N243" s="257"/>
      <c r="O243" s="252"/>
      <c r="P243" s="2"/>
      <c r="Q243" s="2"/>
    </row>
    <row r="244" spans="1:17" x14ac:dyDescent="0.2">
      <c r="A244" s="2"/>
      <c r="B244" s="305"/>
      <c r="C244" s="305"/>
      <c r="D244" s="257"/>
      <c r="E244" s="257"/>
      <c r="F244" s="257"/>
      <c r="G244" s="257"/>
      <c r="H244" s="257"/>
      <c r="I244" s="257"/>
      <c r="J244" s="257"/>
      <c r="K244" s="2"/>
      <c r="L244" s="256"/>
      <c r="M244" s="79"/>
      <c r="N244" s="257"/>
      <c r="O244" s="256"/>
      <c r="P244" s="2"/>
      <c r="Q244" s="2"/>
    </row>
    <row r="245" spans="1:17" x14ac:dyDescent="0.2">
      <c r="A245" s="2"/>
      <c r="B245" s="2"/>
      <c r="C245" s="2"/>
      <c r="D245" s="2"/>
      <c r="E245" s="2"/>
      <c r="F245" s="2"/>
      <c r="G245" s="2"/>
      <c r="H245" s="2"/>
      <c r="I245" s="2"/>
      <c r="J245" s="2"/>
      <c r="K245" s="2"/>
      <c r="L245" s="256"/>
      <c r="M245" s="259"/>
      <c r="N245" s="257"/>
      <c r="O245" s="260"/>
      <c r="P245" s="308"/>
      <c r="Q245" s="2"/>
    </row>
    <row r="246" spans="1:17" ht="15" x14ac:dyDescent="0.2">
      <c r="A246" s="2"/>
      <c r="B246" s="358"/>
      <c r="C246" s="358"/>
      <c r="D246" s="358"/>
      <c r="E246" s="358"/>
      <c r="F246" s="358"/>
      <c r="G246" s="358"/>
      <c r="H246" s="358"/>
      <c r="I246" s="358"/>
      <c r="J246" s="358"/>
      <c r="K246" s="2"/>
      <c r="L246" s="2"/>
      <c r="M246" s="2"/>
      <c r="N246" s="2"/>
      <c r="O246" s="2"/>
      <c r="P246" s="308"/>
      <c r="Q246" s="2"/>
    </row>
    <row r="247" spans="1:17" ht="15" x14ac:dyDescent="0.2">
      <c r="A247" s="2"/>
      <c r="B247" s="357"/>
      <c r="C247" s="357"/>
      <c r="D247" s="319"/>
      <c r="E247" s="319"/>
      <c r="F247" s="319"/>
      <c r="G247" s="319"/>
      <c r="H247" s="319"/>
      <c r="I247" s="319"/>
      <c r="J247" s="319"/>
      <c r="K247" s="2"/>
      <c r="L247" s="253"/>
      <c r="M247" s="254"/>
      <c r="N247" s="254"/>
      <c r="O247" s="255"/>
      <c r="P247" s="2"/>
      <c r="Q247" s="2"/>
    </row>
    <row r="248" spans="1:17" x14ac:dyDescent="0.2">
      <c r="A248" s="2"/>
      <c r="B248" s="357"/>
      <c r="C248" s="357"/>
      <c r="D248" s="319"/>
      <c r="E248" s="319"/>
      <c r="F248" s="319"/>
      <c r="G248" s="319"/>
      <c r="H248" s="319"/>
      <c r="I248" s="319"/>
      <c r="J248" s="319"/>
      <c r="K248" s="2"/>
      <c r="L248" s="256"/>
      <c r="M248" s="79"/>
      <c r="N248" s="257"/>
      <c r="O248" s="252"/>
      <c r="P248" s="2"/>
      <c r="Q248" s="2"/>
    </row>
    <row r="249" spans="1:17" x14ac:dyDescent="0.2">
      <c r="A249" s="2"/>
      <c r="B249" s="357"/>
      <c r="C249" s="357"/>
      <c r="D249" s="319"/>
      <c r="E249" s="319"/>
      <c r="F249" s="319"/>
      <c r="G249" s="319"/>
      <c r="H249" s="319"/>
      <c r="I249" s="319"/>
      <c r="J249" s="319"/>
      <c r="K249" s="2"/>
      <c r="L249" s="256"/>
      <c r="M249" s="79"/>
      <c r="N249" s="257"/>
      <c r="O249" s="252"/>
      <c r="P249" s="2"/>
      <c r="Q249" s="2"/>
    </row>
    <row r="250" spans="1:17" x14ac:dyDescent="0.2">
      <c r="A250" s="2"/>
      <c r="B250" s="2"/>
      <c r="C250" s="2"/>
      <c r="D250" s="2"/>
      <c r="E250" s="2"/>
      <c r="F250" s="2"/>
      <c r="G250" s="2"/>
      <c r="H250" s="2"/>
      <c r="I250" s="2"/>
      <c r="J250" s="2"/>
      <c r="K250" s="2"/>
      <c r="L250" s="256"/>
      <c r="M250" s="79"/>
      <c r="N250" s="257"/>
      <c r="O250" s="252"/>
      <c r="P250" s="2"/>
      <c r="Q250" s="2"/>
    </row>
    <row r="251" spans="1:17" ht="15" x14ac:dyDescent="0.2">
      <c r="A251" s="2"/>
      <c r="B251" s="320"/>
      <c r="C251" s="320"/>
      <c r="D251" s="320"/>
      <c r="E251" s="2"/>
      <c r="F251" s="2"/>
      <c r="G251" s="2"/>
      <c r="H251" s="2"/>
      <c r="I251" s="2"/>
      <c r="J251" s="2"/>
      <c r="K251" s="2"/>
      <c r="L251" s="256"/>
      <c r="M251" s="79"/>
      <c r="N251" s="257"/>
      <c r="O251" s="256"/>
      <c r="P251" s="2"/>
      <c r="Q251" s="2"/>
    </row>
    <row r="252" spans="1:17" x14ac:dyDescent="0.2">
      <c r="A252" s="2"/>
      <c r="B252" s="2"/>
      <c r="C252" s="2"/>
      <c r="D252" s="2"/>
      <c r="E252" s="2"/>
      <c r="F252" s="309"/>
      <c r="G252" s="2"/>
      <c r="H252" s="2"/>
      <c r="I252" s="2"/>
      <c r="J252" s="2"/>
      <c r="K252" s="2"/>
      <c r="L252" s="256"/>
      <c r="M252" s="259"/>
      <c r="N252" s="257"/>
      <c r="O252" s="260"/>
      <c r="P252" s="2"/>
      <c r="Q252" s="2"/>
    </row>
    <row r="253" spans="1:17" x14ac:dyDescent="0.2">
      <c r="A253" s="2"/>
      <c r="B253" s="2"/>
      <c r="C253" s="2"/>
      <c r="D253" s="2"/>
      <c r="E253" s="2"/>
      <c r="F253" s="2"/>
      <c r="G253" s="2"/>
      <c r="H253" s="2"/>
      <c r="I253" s="2"/>
      <c r="J253" s="2"/>
      <c r="K253" s="2"/>
      <c r="L253" s="2"/>
      <c r="M253" s="2"/>
      <c r="N253" s="2"/>
      <c r="O253" s="2"/>
      <c r="P253" s="2"/>
      <c r="Q253" s="2"/>
    </row>
    <row r="254" spans="1:17" ht="15" x14ac:dyDescent="0.2">
      <c r="A254" s="2"/>
      <c r="B254" s="2"/>
      <c r="C254" s="2"/>
      <c r="D254" s="2"/>
      <c r="E254" s="2"/>
      <c r="F254" s="2"/>
      <c r="G254" s="2"/>
      <c r="H254" s="2"/>
      <c r="I254" s="2"/>
      <c r="J254" s="2"/>
      <c r="K254" s="2"/>
      <c r="L254" s="253"/>
      <c r="M254" s="254"/>
      <c r="N254" s="254"/>
      <c r="O254" s="255"/>
      <c r="P254" s="2"/>
      <c r="Q254" s="2"/>
    </row>
    <row r="255" spans="1:17" x14ac:dyDescent="0.2">
      <c r="A255" s="2"/>
      <c r="B255" s="2"/>
      <c r="C255" s="2"/>
      <c r="D255" s="2"/>
      <c r="E255" s="2"/>
      <c r="F255" s="2"/>
      <c r="G255" s="2"/>
      <c r="H255" s="2"/>
      <c r="I255" s="2"/>
      <c r="J255" s="2"/>
      <c r="K255" s="2"/>
      <c r="L255" s="256"/>
      <c r="M255" s="79"/>
      <c r="N255" s="257"/>
      <c r="O255" s="256"/>
      <c r="P255" s="2"/>
      <c r="Q255" s="2"/>
    </row>
    <row r="256" spans="1:17" x14ac:dyDescent="0.2">
      <c r="A256" s="2"/>
      <c r="B256" s="2"/>
      <c r="C256" s="2"/>
      <c r="D256" s="2"/>
      <c r="E256" s="2"/>
      <c r="F256" s="2"/>
      <c r="G256" s="2"/>
      <c r="H256" s="2"/>
      <c r="I256" s="2"/>
      <c r="J256" s="2"/>
      <c r="K256" s="2"/>
      <c r="L256" s="256"/>
      <c r="M256" s="79"/>
      <c r="N256" s="257"/>
      <c r="O256" s="256"/>
      <c r="P256" s="2"/>
      <c r="Q256" s="2"/>
    </row>
    <row r="257" spans="1:17" x14ac:dyDescent="0.2">
      <c r="A257" s="2"/>
      <c r="B257" s="2"/>
      <c r="C257" s="2"/>
      <c r="D257" s="2"/>
      <c r="E257" s="2"/>
      <c r="F257" s="2"/>
      <c r="G257" s="2"/>
      <c r="H257" s="2"/>
      <c r="I257" s="2"/>
      <c r="J257" s="2"/>
      <c r="K257" s="2"/>
      <c r="L257" s="256"/>
      <c r="M257" s="79"/>
      <c r="N257" s="257"/>
      <c r="O257" s="256"/>
      <c r="P257" s="2"/>
      <c r="Q257" s="2"/>
    </row>
    <row r="258" spans="1:17" x14ac:dyDescent="0.2">
      <c r="A258" s="2"/>
      <c r="B258" s="2"/>
      <c r="C258" s="2"/>
      <c r="D258" s="2"/>
      <c r="E258" s="2"/>
      <c r="F258" s="2"/>
      <c r="G258" s="2"/>
      <c r="H258" s="2"/>
      <c r="I258" s="2"/>
      <c r="J258" s="2"/>
      <c r="K258" s="2"/>
      <c r="L258" s="256"/>
      <c r="M258" s="79"/>
      <c r="N258" s="257"/>
      <c r="O258" s="256"/>
      <c r="P258" s="2"/>
      <c r="Q258" s="2"/>
    </row>
    <row r="259" spans="1:17" x14ac:dyDescent="0.2">
      <c r="A259" s="2"/>
      <c r="B259" s="2"/>
      <c r="C259" s="2"/>
      <c r="D259" s="2"/>
      <c r="E259" s="2"/>
      <c r="F259" s="2"/>
      <c r="G259" s="2"/>
      <c r="H259" s="2"/>
      <c r="I259" s="2"/>
      <c r="J259" s="2"/>
      <c r="K259" s="2"/>
      <c r="L259" s="256"/>
      <c r="M259" s="259"/>
      <c r="N259" s="257"/>
      <c r="O259" s="260"/>
      <c r="P259" s="2"/>
      <c r="Q259" s="2"/>
    </row>
    <row r="260" spans="1:17" x14ac:dyDescent="0.2">
      <c r="A260" s="2"/>
      <c r="B260" s="2"/>
      <c r="C260" s="2"/>
      <c r="D260" s="2"/>
      <c r="E260" s="2"/>
      <c r="F260" s="2"/>
      <c r="G260" s="2"/>
      <c r="H260" s="2"/>
      <c r="I260" s="2"/>
      <c r="J260" s="2"/>
      <c r="K260" s="2"/>
      <c r="L260" s="2"/>
      <c r="M260" s="2"/>
      <c r="N260" s="2"/>
      <c r="O260" s="2"/>
      <c r="P260" s="2"/>
      <c r="Q260" s="2"/>
    </row>
    <row r="261" spans="1:17" ht="15" x14ac:dyDescent="0.2">
      <c r="A261" s="2"/>
      <c r="B261" s="2"/>
      <c r="C261" s="2"/>
      <c r="D261" s="2"/>
      <c r="E261" s="2"/>
      <c r="F261" s="2"/>
      <c r="G261" s="2"/>
      <c r="H261" s="2"/>
      <c r="I261" s="2"/>
      <c r="J261" s="2"/>
      <c r="K261" s="2"/>
      <c r="L261" s="253"/>
      <c r="M261" s="254"/>
      <c r="N261" s="254"/>
      <c r="O261" s="255"/>
      <c r="P261" s="2"/>
      <c r="Q261" s="2"/>
    </row>
    <row r="262" spans="1:17" x14ac:dyDescent="0.2">
      <c r="A262" s="2"/>
      <c r="B262" s="2"/>
      <c r="C262" s="2"/>
      <c r="D262" s="2"/>
      <c r="E262" s="2"/>
      <c r="F262" s="2"/>
      <c r="G262" s="2"/>
      <c r="H262" s="2"/>
      <c r="I262" s="2"/>
      <c r="J262" s="2"/>
      <c r="K262" s="2"/>
      <c r="L262" s="256"/>
      <c r="M262" s="79"/>
      <c r="N262" s="257"/>
      <c r="O262" s="256"/>
      <c r="P262" s="2"/>
      <c r="Q262" s="2"/>
    </row>
    <row r="263" spans="1:17" x14ac:dyDescent="0.2">
      <c r="A263" s="2"/>
      <c r="B263" s="2"/>
      <c r="C263" s="2"/>
      <c r="D263" s="2"/>
      <c r="E263" s="2"/>
      <c r="F263" s="2"/>
      <c r="G263" s="2"/>
      <c r="H263" s="2"/>
      <c r="I263" s="2"/>
      <c r="J263" s="2"/>
      <c r="K263" s="2"/>
      <c r="L263" s="256"/>
      <c r="M263" s="79"/>
      <c r="N263" s="257"/>
      <c r="O263" s="256"/>
      <c r="P263" s="2"/>
      <c r="Q263" s="2"/>
    </row>
    <row r="264" spans="1:17" x14ac:dyDescent="0.2">
      <c r="A264" s="2"/>
      <c r="B264" s="2"/>
      <c r="C264" s="2"/>
      <c r="D264" s="2"/>
      <c r="E264" s="2"/>
      <c r="F264" s="2"/>
      <c r="G264" s="2"/>
      <c r="H264" s="2"/>
      <c r="I264" s="2"/>
      <c r="J264" s="2"/>
      <c r="K264" s="2"/>
      <c r="L264" s="256"/>
      <c r="M264" s="79"/>
      <c r="N264" s="257"/>
      <c r="O264" s="256"/>
      <c r="P264" s="2"/>
      <c r="Q264" s="2"/>
    </row>
    <row r="265" spans="1:17" x14ac:dyDescent="0.2">
      <c r="A265" s="2"/>
      <c r="B265" s="2"/>
      <c r="C265" s="2"/>
      <c r="D265" s="2"/>
      <c r="E265" s="2"/>
      <c r="F265" s="2"/>
      <c r="G265" s="2"/>
      <c r="H265" s="2"/>
      <c r="I265" s="2"/>
      <c r="J265" s="2"/>
      <c r="K265" s="2"/>
      <c r="L265" s="256"/>
      <c r="M265" s="79"/>
      <c r="N265" s="257"/>
      <c r="O265" s="256"/>
      <c r="P265" s="2"/>
      <c r="Q265" s="2"/>
    </row>
    <row r="266" spans="1:17" x14ac:dyDescent="0.2">
      <c r="A266" s="2"/>
      <c r="B266" s="2"/>
      <c r="C266" s="2"/>
      <c r="D266" s="2"/>
      <c r="E266" s="2"/>
      <c r="F266" s="2"/>
      <c r="G266" s="2"/>
      <c r="H266" s="2"/>
      <c r="I266" s="2"/>
      <c r="J266" s="2"/>
      <c r="K266" s="2"/>
      <c r="L266" s="256"/>
      <c r="M266" s="259"/>
      <c r="N266" s="257"/>
      <c r="O266" s="260"/>
      <c r="P266" s="2"/>
      <c r="Q266" s="2"/>
    </row>
    <row r="267" spans="1:17" x14ac:dyDescent="0.2">
      <c r="A267" s="2"/>
      <c r="B267" s="2"/>
      <c r="C267" s="2"/>
      <c r="D267" s="2"/>
      <c r="E267" s="2"/>
      <c r="F267" s="2"/>
      <c r="G267" s="2"/>
      <c r="H267" s="2"/>
      <c r="I267" s="2"/>
      <c r="J267" s="2"/>
      <c r="K267" s="2"/>
      <c r="L267" s="2"/>
      <c r="M267" s="2"/>
      <c r="N267" s="2"/>
      <c r="O267" s="2"/>
      <c r="P267" s="2"/>
      <c r="Q267" s="2"/>
    </row>
    <row r="268" spans="1:17" x14ac:dyDescent="0.2">
      <c r="A268" s="321"/>
      <c r="B268" s="321"/>
      <c r="C268" s="321"/>
      <c r="D268" s="321"/>
      <c r="E268" s="321"/>
      <c r="F268" s="321"/>
      <c r="G268" s="321"/>
      <c r="H268" s="321"/>
      <c r="I268" s="321"/>
      <c r="J268" s="321"/>
      <c r="K268" s="321"/>
      <c r="L268" s="321"/>
      <c r="M268" s="321"/>
      <c r="N268" s="321"/>
      <c r="O268" s="321"/>
      <c r="P268" s="321"/>
      <c r="Q268" s="321"/>
    </row>
  </sheetData>
  <sheetProtection algorithmName="SHA-512" hashValue="3k/U5sUVfngYWu16d2XBQ4xVxjqNNTqLBDU057122KI8cJTdOmf+OnYWOurnTugs+kruqUfLycYn+GwnSEtSTA==" saltValue="Cpb04NjcM4Q207WoC4i1Wg==" spinCount="100000" sheet="1" objects="1" scenarios="1"/>
  <mergeCells count="103">
    <mergeCell ref="B249:C249"/>
    <mergeCell ref="B242:C242"/>
    <mergeCell ref="B243:C243"/>
    <mergeCell ref="B246:J246"/>
    <mergeCell ref="B247:C247"/>
    <mergeCell ref="B248:C248"/>
    <mergeCell ref="B234:C234"/>
    <mergeCell ref="B235:C235"/>
    <mergeCell ref="B236:C236"/>
    <mergeCell ref="B240:C240"/>
    <mergeCell ref="B241:C241"/>
    <mergeCell ref="B225:C225"/>
    <mergeCell ref="B226:C226"/>
    <mergeCell ref="B228:C228"/>
    <mergeCell ref="B229:C229"/>
    <mergeCell ref="B233:J233"/>
    <mergeCell ref="B219:C219"/>
    <mergeCell ref="B221:J221"/>
    <mergeCell ref="B222:C222"/>
    <mergeCell ref="B223:C223"/>
    <mergeCell ref="B224:C224"/>
    <mergeCell ref="F201:J201"/>
    <mergeCell ref="L207:M207"/>
    <mergeCell ref="B216:C216"/>
    <mergeCell ref="B217:C217"/>
    <mergeCell ref="B218:C218"/>
    <mergeCell ref="B45:J45"/>
    <mergeCell ref="B47:C47"/>
    <mergeCell ref="B48:C48"/>
    <mergeCell ref="B46:C46"/>
    <mergeCell ref="I68:J68"/>
    <mergeCell ref="L74:M74"/>
    <mergeCell ref="B83:C83"/>
    <mergeCell ref="B84:C84"/>
    <mergeCell ref="B85:C85"/>
    <mergeCell ref="B86:C86"/>
    <mergeCell ref="B88:J88"/>
    <mergeCell ref="B89:C89"/>
    <mergeCell ref="B90:C90"/>
    <mergeCell ref="B91:C91"/>
    <mergeCell ref="B92:C92"/>
    <mergeCell ref="B93:C93"/>
    <mergeCell ref="B95:C95"/>
    <mergeCell ref="B96:C96"/>
    <mergeCell ref="B99:J99"/>
    <mergeCell ref="B25:C25"/>
    <mergeCell ref="B32:J32"/>
    <mergeCell ref="B34:C34"/>
    <mergeCell ref="B40:C40"/>
    <mergeCell ref="B33:C33"/>
    <mergeCell ref="B35:C35"/>
    <mergeCell ref="B41:C41"/>
    <mergeCell ref="B42:C42"/>
    <mergeCell ref="B39:C39"/>
    <mergeCell ref="B26:C26"/>
    <mergeCell ref="B28:C28"/>
    <mergeCell ref="B29:C29"/>
    <mergeCell ref="B18:C18"/>
    <mergeCell ref="B19:C19"/>
    <mergeCell ref="B21:J21"/>
    <mergeCell ref="B17:C17"/>
    <mergeCell ref="L7:M7"/>
    <mergeCell ref="B22:C22"/>
    <mergeCell ref="B23:C23"/>
    <mergeCell ref="B24:C24"/>
    <mergeCell ref="B16:C16"/>
    <mergeCell ref="B100:C100"/>
    <mergeCell ref="B101:C101"/>
    <mergeCell ref="B102:C102"/>
    <mergeCell ref="B106:C106"/>
    <mergeCell ref="B107:C107"/>
    <mergeCell ref="B108:C108"/>
    <mergeCell ref="B109:C109"/>
    <mergeCell ref="B112:J112"/>
    <mergeCell ref="B113:C113"/>
    <mergeCell ref="B114:C114"/>
    <mergeCell ref="B115:C115"/>
    <mergeCell ref="I135:J135"/>
    <mergeCell ref="L141:M141"/>
    <mergeCell ref="B150:C150"/>
    <mergeCell ref="B151:C151"/>
    <mergeCell ref="B152:C152"/>
    <mergeCell ref="B153:C153"/>
    <mergeCell ref="B155:J155"/>
    <mergeCell ref="B156:C156"/>
    <mergeCell ref="B157:C157"/>
    <mergeCell ref="B158:C158"/>
    <mergeCell ref="B159:C159"/>
    <mergeCell ref="B160:C160"/>
    <mergeCell ref="B162:C162"/>
    <mergeCell ref="B163:C163"/>
    <mergeCell ref="B166:J166"/>
    <mergeCell ref="B167:C167"/>
    <mergeCell ref="B168:C168"/>
    <mergeCell ref="B169:C169"/>
    <mergeCell ref="B173:C173"/>
    <mergeCell ref="B181:C181"/>
    <mergeCell ref="B182:C182"/>
    <mergeCell ref="B174:C174"/>
    <mergeCell ref="B175:C175"/>
    <mergeCell ref="B176:C176"/>
    <mergeCell ref="B179:J179"/>
    <mergeCell ref="B180:C180"/>
  </mergeCells>
  <pageMargins left="0.70866141732283472" right="0.70866141732283472" top="0.39370078740157483" bottom="0.39370078740157483" header="0.39370078740157483" footer="0.2755905511811023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139"/>
  <sheetViews>
    <sheetView view="pageLayout" zoomScaleNormal="100" workbookViewId="0">
      <selection activeCell="A4" sqref="A4"/>
    </sheetView>
  </sheetViews>
  <sheetFormatPr baseColWidth="10" defaultColWidth="11" defaultRowHeight="14.25" x14ac:dyDescent="0.2"/>
  <cols>
    <col min="1" max="1" width="5.875" style="1" customWidth="1"/>
    <col min="2" max="2" width="5.625" style="1" customWidth="1"/>
    <col min="3" max="3" width="12.875" style="1" customWidth="1"/>
    <col min="4" max="4" width="8.75" style="1" customWidth="1"/>
    <col min="5" max="5" width="7.875" style="1" customWidth="1"/>
    <col min="6" max="6" width="2.625" style="1" customWidth="1"/>
    <col min="7" max="7" width="3.75" style="1" customWidth="1"/>
    <col min="8" max="8" width="5.125" style="1" customWidth="1"/>
    <col min="9" max="9" width="14.25" style="1" customWidth="1"/>
    <col min="10" max="10" width="20.75" style="1" customWidth="1"/>
    <col min="11" max="11" width="6.25" style="1" hidden="1" customWidth="1"/>
    <col min="12" max="12" width="0.375" style="1" customWidth="1"/>
    <col min="13" max="16384" width="11" style="1"/>
  </cols>
  <sheetData>
    <row r="1" spans="1:14" ht="18.75" customHeight="1" x14ac:dyDescent="0.2">
      <c r="A1" s="146" t="s">
        <v>48</v>
      </c>
      <c r="D1" s="223"/>
      <c r="G1" s="386" t="str">
        <f>Rohdaten!C4</f>
        <v>Name des Betriebs</v>
      </c>
      <c r="H1" s="386"/>
      <c r="I1" s="386"/>
      <c r="J1" s="386" t="str">
        <f>Rohdaten!H4</f>
        <v>Datum</v>
      </c>
      <c r="K1" s="386"/>
      <c r="L1" s="386"/>
    </row>
    <row r="2" spans="1:14" ht="6.6" customHeight="1" thickBot="1" x14ac:dyDescent="0.25"/>
    <row r="3" spans="1:14" ht="17.100000000000001" customHeight="1" thickTop="1" x14ac:dyDescent="0.2">
      <c r="A3" s="231" t="s">
        <v>60</v>
      </c>
      <c r="B3" s="232"/>
      <c r="C3" s="233"/>
      <c r="D3" s="234" t="s">
        <v>51</v>
      </c>
      <c r="E3" s="235"/>
      <c r="F3" s="202"/>
      <c r="G3" s="202"/>
      <c r="H3" s="202"/>
      <c r="I3" s="203"/>
      <c r="J3" s="204"/>
    </row>
    <row r="4" spans="1:14" ht="16.5" customHeight="1" x14ac:dyDescent="0.2">
      <c r="A4" s="206">
        <f>'Berechnung Betrieb'!M16</f>
        <v>233.67</v>
      </c>
      <c r="B4" s="387" t="s">
        <v>59</v>
      </c>
      <c r="C4" s="388"/>
      <c r="D4" s="224">
        <f>$A$4*6.7</f>
        <v>1565.5889999999999</v>
      </c>
      <c r="E4" s="225" t="s">
        <v>63</v>
      </c>
      <c r="F4" s="207"/>
      <c r="G4" s="208"/>
      <c r="H4" s="208"/>
      <c r="I4" s="208"/>
      <c r="J4" s="205"/>
    </row>
    <row r="5" spans="1:14" ht="16.5" customHeight="1" x14ac:dyDescent="0.2">
      <c r="A5" s="206">
        <f>'Berechnung Betrieb'!D54</f>
        <v>1390</v>
      </c>
      <c r="B5" s="387" t="s">
        <v>58</v>
      </c>
      <c r="C5" s="388"/>
      <c r="D5" s="209">
        <f>$A$4*1.52</f>
        <v>355.17840000000001</v>
      </c>
      <c r="E5" s="208" t="s">
        <v>62</v>
      </c>
      <c r="F5" s="210" t="s">
        <v>61</v>
      </c>
      <c r="G5" s="211"/>
      <c r="H5" s="209">
        <f>$D$5/0.2205</f>
        <v>1610.7863945578231</v>
      </c>
      <c r="I5" s="208" t="s">
        <v>65</v>
      </c>
      <c r="J5" s="205"/>
    </row>
    <row r="6" spans="1:14" ht="16.5" customHeight="1" thickBot="1" x14ac:dyDescent="0.25">
      <c r="A6" s="212">
        <f>'Berechnung Betrieb'!O16</f>
        <v>168.11</v>
      </c>
      <c r="B6" s="389" t="s">
        <v>50</v>
      </c>
      <c r="C6" s="390"/>
      <c r="D6" s="213">
        <f>$A$4*3636</f>
        <v>849624.12</v>
      </c>
      <c r="E6" s="214" t="s">
        <v>57</v>
      </c>
      <c r="F6" s="215" t="s">
        <v>61</v>
      </c>
      <c r="G6" s="216"/>
      <c r="H6" s="217">
        <f>$D$6/9219</f>
        <v>92.160117149365433</v>
      </c>
      <c r="I6" s="389" t="s">
        <v>77</v>
      </c>
      <c r="J6" s="391"/>
      <c r="M6" s="199"/>
      <c r="N6" s="199"/>
    </row>
    <row r="7" spans="1:14" ht="8.25" customHeight="1" thickTop="1" x14ac:dyDescent="0.2">
      <c r="A7" s="200"/>
      <c r="B7" s="199"/>
      <c r="C7" s="198"/>
      <c r="D7" s="199"/>
      <c r="F7" s="200"/>
      <c r="G7" s="200"/>
      <c r="N7" s="201"/>
    </row>
    <row r="8" spans="1:14" ht="18" x14ac:dyDescent="0.25">
      <c r="A8" s="236"/>
      <c r="B8" s="219"/>
      <c r="C8" s="220"/>
      <c r="G8" s="386"/>
      <c r="H8" s="386"/>
      <c r="I8" s="386"/>
      <c r="J8" s="237"/>
    </row>
    <row r="9" spans="1:14" ht="4.5" customHeight="1" x14ac:dyDescent="0.2"/>
    <row r="46" spans="1:10" ht="9" customHeight="1" x14ac:dyDescent="0.2">
      <c r="A46" s="230"/>
      <c r="B46" s="230"/>
      <c r="C46" s="230"/>
      <c r="D46" s="230"/>
      <c r="E46" s="230"/>
      <c r="F46" s="230"/>
      <c r="G46" s="230"/>
      <c r="H46" s="230"/>
      <c r="I46" s="230"/>
      <c r="J46" s="230"/>
    </row>
    <row r="47" spans="1:10" ht="12.95" customHeight="1" x14ac:dyDescent="0.2">
      <c r="C47" s="201"/>
    </row>
    <row r="48" spans="1:10" ht="3.75" customHeight="1" x14ac:dyDescent="0.2">
      <c r="A48" s="226"/>
      <c r="B48" s="226"/>
      <c r="C48" s="226"/>
      <c r="D48" s="226"/>
      <c r="E48" s="226"/>
      <c r="F48" s="226"/>
      <c r="G48" s="226"/>
      <c r="H48" s="226"/>
      <c r="I48" s="226"/>
      <c r="J48" s="226"/>
    </row>
    <row r="49" spans="1:10" x14ac:dyDescent="0.2">
      <c r="A49" s="227">
        <v>1</v>
      </c>
      <c r="B49" s="239" t="s">
        <v>69</v>
      </c>
      <c r="C49" s="228"/>
      <c r="D49" s="229"/>
      <c r="E49" s="229"/>
      <c r="F49" s="230"/>
      <c r="G49" s="230"/>
      <c r="H49" s="230"/>
      <c r="I49" s="230"/>
      <c r="J49" s="230"/>
    </row>
    <row r="50" spans="1:10" ht="36.75" customHeight="1" x14ac:dyDescent="0.2">
      <c r="C50" s="392" t="s">
        <v>68</v>
      </c>
      <c r="D50" s="392"/>
      <c r="E50" s="392"/>
      <c r="F50" s="392"/>
      <c r="G50" s="392"/>
      <c r="H50" s="392"/>
      <c r="I50" s="392"/>
      <c r="J50" s="392"/>
    </row>
    <row r="51" spans="1:10" x14ac:dyDescent="0.2">
      <c r="A51" s="218">
        <v>2</v>
      </c>
      <c r="B51" s="221" t="s">
        <v>70</v>
      </c>
      <c r="C51" s="221"/>
      <c r="D51" s="201"/>
      <c r="E51" s="222"/>
    </row>
    <row r="52" spans="1:10" ht="25.5" customHeight="1" x14ac:dyDescent="0.2">
      <c r="C52" s="392" t="s">
        <v>67</v>
      </c>
      <c r="D52" s="392"/>
      <c r="E52" s="392"/>
      <c r="F52" s="392"/>
      <c r="G52" s="392"/>
      <c r="H52" s="392"/>
      <c r="I52" s="392"/>
      <c r="J52" s="392"/>
    </row>
    <row r="53" spans="1:10" x14ac:dyDescent="0.2">
      <c r="A53" s="218">
        <v>3</v>
      </c>
      <c r="B53" s="221" t="s">
        <v>64</v>
      </c>
      <c r="C53" s="201"/>
      <c r="D53" s="201"/>
      <c r="E53" s="201"/>
      <c r="F53" s="201"/>
      <c r="G53" s="201"/>
      <c r="H53" s="201"/>
    </row>
    <row r="54" spans="1:10" ht="36.75" customHeight="1" x14ac:dyDescent="0.2">
      <c r="A54" s="199"/>
      <c r="B54" s="219"/>
      <c r="C54" s="392" t="s">
        <v>66</v>
      </c>
      <c r="D54" s="392"/>
      <c r="E54" s="392"/>
      <c r="F54" s="392"/>
      <c r="G54" s="392"/>
      <c r="H54" s="392"/>
      <c r="I54" s="392"/>
      <c r="J54" s="392"/>
    </row>
    <row r="65" spans="1:11" ht="20.25" x14ac:dyDescent="0.2">
      <c r="A65" s="146"/>
      <c r="K65" s="146"/>
    </row>
    <row r="96" spans="1:1" x14ac:dyDescent="0.2">
      <c r="A96" s="153"/>
    </row>
    <row r="97" spans="1:10" ht="14.1" customHeight="1" x14ac:dyDescent="0.2">
      <c r="A97" s="199"/>
      <c r="B97" s="199"/>
    </row>
    <row r="98" spans="1:10" ht="14.1" customHeight="1" x14ac:dyDescent="0.2">
      <c r="B98" s="201"/>
    </row>
    <row r="99" spans="1:10" ht="14.1" customHeight="1" x14ac:dyDescent="0.3">
      <c r="A99" s="199"/>
      <c r="B99" s="199"/>
      <c r="E99" s="145"/>
    </row>
    <row r="100" spans="1:10" ht="14.1" customHeight="1" x14ac:dyDescent="0.2">
      <c r="B100" s="201"/>
    </row>
    <row r="101" spans="1:10" ht="14.1" customHeight="1" x14ac:dyDescent="0.2">
      <c r="A101" s="199"/>
    </row>
    <row r="102" spans="1:10" ht="19.5" customHeight="1" x14ac:dyDescent="0.25">
      <c r="A102" s="236"/>
      <c r="B102" s="219"/>
      <c r="C102" s="220"/>
      <c r="G102" s="386"/>
      <c r="H102" s="386"/>
      <c r="I102" s="386"/>
      <c r="J102" s="237"/>
    </row>
    <row r="103" spans="1:10" ht="14.1" customHeight="1" x14ac:dyDescent="0.2">
      <c r="A103" s="199"/>
    </row>
    <row r="104" spans="1:10" ht="14.1" customHeight="1" x14ac:dyDescent="0.2">
      <c r="B104" s="201"/>
    </row>
    <row r="105" spans="1:10" x14ac:dyDescent="0.2">
      <c r="E105" s="153"/>
    </row>
    <row r="106" spans="1:10" x14ac:dyDescent="0.2">
      <c r="B106" s="200"/>
    </row>
    <row r="107" spans="1:10" x14ac:dyDescent="0.2">
      <c r="B107" s="200"/>
    </row>
    <row r="125" spans="6:7" x14ac:dyDescent="0.2">
      <c r="F125" s="151"/>
      <c r="G125" s="151"/>
    </row>
    <row r="126" spans="6:7" x14ac:dyDescent="0.2">
      <c r="F126" s="151"/>
      <c r="G126" s="151"/>
    </row>
    <row r="127" spans="6:7" x14ac:dyDescent="0.2">
      <c r="F127" s="152"/>
      <c r="G127" s="152"/>
    </row>
    <row r="130" spans="6:7" x14ac:dyDescent="0.2">
      <c r="F130" s="150"/>
      <c r="G130" s="150"/>
    </row>
    <row r="131" spans="6:7" x14ac:dyDescent="0.2">
      <c r="F131" s="152"/>
      <c r="G131" s="152"/>
    </row>
    <row r="132" spans="6:7" x14ac:dyDescent="0.2">
      <c r="F132" s="152"/>
      <c r="G132" s="152"/>
    </row>
    <row r="133" spans="6:7" x14ac:dyDescent="0.2">
      <c r="F133" s="152"/>
      <c r="G133" s="152"/>
    </row>
    <row r="137" spans="6:7" x14ac:dyDescent="0.2">
      <c r="F137" s="152"/>
      <c r="G137" s="152"/>
    </row>
    <row r="138" spans="6:7" x14ac:dyDescent="0.2">
      <c r="F138" s="152"/>
      <c r="G138" s="152"/>
    </row>
    <row r="139" spans="6:7" x14ac:dyDescent="0.2">
      <c r="F139" s="152"/>
      <c r="G139" s="152"/>
    </row>
  </sheetData>
  <sheetProtection sheet="1" objects="1" scenarios="1"/>
  <mergeCells count="11">
    <mergeCell ref="G102:I102"/>
    <mergeCell ref="G1:I1"/>
    <mergeCell ref="B4:C4"/>
    <mergeCell ref="B5:C5"/>
    <mergeCell ref="B6:C6"/>
    <mergeCell ref="I6:J6"/>
    <mergeCell ref="G8:I8"/>
    <mergeCell ref="C50:J50"/>
    <mergeCell ref="C52:J52"/>
    <mergeCell ref="C54:J54"/>
    <mergeCell ref="J1:L1"/>
  </mergeCells>
  <pageMargins left="0.39370078740157483" right="0.31496062992125984"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Rohdaten</vt:lpstr>
      <vt:lpstr>Anleitung Messung</vt:lpstr>
      <vt:lpstr>Berechnung Betrieb</vt:lpstr>
      <vt:lpstr>Grafiken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Scheidegger Rahel (UGZ)</dc:creator>
  <cp:lastModifiedBy>Clivia Bucher</cp:lastModifiedBy>
  <cp:lastPrinted>2020-05-20T08:40:56Z</cp:lastPrinted>
  <dcterms:created xsi:type="dcterms:W3CDTF">2013-11-08T21:43:31Z</dcterms:created>
  <dcterms:modified xsi:type="dcterms:W3CDTF">2020-12-23T16:16:52Z</dcterms:modified>
</cp:coreProperties>
</file>